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770" tabRatio="841" activeTab="1"/>
  </bookViews>
  <sheets>
    <sheet name="Guide" sheetId="1" r:id="rId1"/>
    <sheet name="Competition Scoring" sheetId="2" r:id="rId2"/>
    <sheet name="Teams" sheetId="3" r:id="rId3"/>
    <sheet name="Scrimage Poster" sheetId="4" state="hidden" r:id="rId4"/>
    <sheet name="Sheet1" sheetId="5" r:id="rId5"/>
    <sheet name="Competition Poster" sheetId="6" state="hidden" r:id="rId6"/>
    <sheet name="Overall" sheetId="7" r:id="rId7"/>
    <sheet name="Ref Sheet" sheetId="8" r:id="rId8"/>
    <sheet name="Changes Log" sheetId="9" r:id="rId9"/>
    <sheet name="Schedule For Teams" sheetId="10" r:id="rId10"/>
    <sheet name="Scrimmage Scoring" sheetId="11" r:id="rId11"/>
  </sheets>
  <definedNames>
    <definedName name="_xlnm.Print_Area" localSheetId="1">'Competition Scoring'!$A$5:$V$19</definedName>
    <definedName name="_xlnm.Print_Area" localSheetId="7">'Ref Sheet'!$A$2:$V$31</definedName>
    <definedName name="_xlnm.Print_Area" localSheetId="9">'Schedule For Teams'!$A$5:$E$67</definedName>
    <definedName name="_xlnm.Print_Area" localSheetId="3">'Scrimage Poster'!$A$2:$W$100</definedName>
    <definedName name="_xlnm.Print_Area" localSheetId="10">'Scrimmage Scoring'!$A$2:$W$115</definedName>
    <definedName name="_xlnm.Print_Area" localSheetId="4">'Sheet1'!$A$7:$X$12</definedName>
    <definedName name="_xlnm.Print_Titles" localSheetId="5">'Competition Poster'!$1:$4</definedName>
    <definedName name="_xlnm.Print_Titles" localSheetId="1">'Competition Scoring'!$1:$4</definedName>
    <definedName name="Z_1C70BABE_E732_42C8_8B83_5DD2523BD923_.wvu.Cols" localSheetId="6" hidden="1">'Overall'!$I:$N</definedName>
    <definedName name="Z_1C70BABE_E732_42C8_8B83_5DD2523BD923_.wvu.PrintArea" localSheetId="1" hidden="1">'Competition Scoring'!$A$21:$V$35</definedName>
    <definedName name="Z_1C70BABE_E732_42C8_8B83_5DD2523BD923_.wvu.PrintArea" localSheetId="7" hidden="1">'Ref Sheet'!$A$2:$V$31</definedName>
    <definedName name="Z_1C70BABE_E732_42C8_8B83_5DD2523BD923_.wvu.PrintArea" localSheetId="3" hidden="1">'Scrimage Poster'!$A$2:$W$100</definedName>
    <definedName name="Z_1C70BABE_E732_42C8_8B83_5DD2523BD923_.wvu.PrintTitles" localSheetId="5" hidden="1">'Competition Poster'!$1:$4</definedName>
    <definedName name="Z_1C70BABE_E732_42C8_8B83_5DD2523BD923_.wvu.PrintTitles" localSheetId="1" hidden="1">'Competition Scoring'!$1:$4</definedName>
    <definedName name="Z_5908B242_562F_4545_8C1F_9F2FE9395352_.wvu.Cols" localSheetId="6" hidden="1">'Overall'!$I:$N</definedName>
    <definedName name="Z_5908B242_562F_4545_8C1F_9F2FE9395352_.wvu.PrintArea" localSheetId="1" hidden="1">'Competition Scoring'!$A$53:$X$67</definedName>
    <definedName name="Z_5908B242_562F_4545_8C1F_9F2FE9395352_.wvu.PrintArea" localSheetId="7" hidden="1">'Ref Sheet'!$A$2:$V$31</definedName>
    <definedName name="Z_5908B242_562F_4545_8C1F_9F2FE9395352_.wvu.PrintArea" localSheetId="3" hidden="1">'Scrimage Poster'!$A$2:$W$100</definedName>
    <definedName name="Z_5908B242_562F_4545_8C1F_9F2FE9395352_.wvu.PrintTitles" localSheetId="5" hidden="1">'Competition Poster'!$1:$4</definedName>
    <definedName name="Z_5908B242_562F_4545_8C1F_9F2FE9395352_.wvu.PrintTitles" localSheetId="1" hidden="1">'Competition Scoring'!$1:$4</definedName>
    <definedName name="Z_59F370FE_A6FC_4DDE_996D_B033F8D62625_.wvu.Cols" localSheetId="6" hidden="1">'Overall'!$I:$N</definedName>
    <definedName name="Z_59F370FE_A6FC_4DDE_996D_B033F8D62625_.wvu.PrintArea" localSheetId="1" hidden="1">'Competition Scoring'!$A$5:$V$19</definedName>
    <definedName name="Z_59F370FE_A6FC_4DDE_996D_B033F8D62625_.wvu.PrintArea" localSheetId="7" hidden="1">'Ref Sheet'!$A$2:$V$31</definedName>
    <definedName name="Z_59F370FE_A6FC_4DDE_996D_B033F8D62625_.wvu.PrintArea" localSheetId="3" hidden="1">'Scrimage Poster'!$A$2:$W$100</definedName>
    <definedName name="Z_59F370FE_A6FC_4DDE_996D_B033F8D62625_.wvu.PrintTitles" localSheetId="5" hidden="1">'Competition Poster'!$1:$4</definedName>
    <definedName name="Z_59F370FE_A6FC_4DDE_996D_B033F8D62625_.wvu.PrintTitles" localSheetId="1" hidden="1">'Competition Scoring'!$1:$4</definedName>
    <definedName name="Z_5C84C2EE_FB28_4176_8BEC_B3884F7884B0_.wvu.Cols" localSheetId="6" hidden="1">'Overall'!$I:$N</definedName>
    <definedName name="Z_5C84C2EE_FB28_4176_8BEC_B3884F7884B0_.wvu.PrintArea" localSheetId="1" hidden="1">'Competition Scoring'!$AX$17:$BM$29</definedName>
    <definedName name="Z_5C84C2EE_FB28_4176_8BEC_B3884F7884B0_.wvu.PrintArea" localSheetId="7" hidden="1">'Ref Sheet'!$A$2:$V$31</definedName>
    <definedName name="Z_5C84C2EE_FB28_4176_8BEC_B3884F7884B0_.wvu.PrintArea" localSheetId="3" hidden="1">'Scrimage Poster'!$A$2:$W$100</definedName>
    <definedName name="Z_5C84C2EE_FB28_4176_8BEC_B3884F7884B0_.wvu.PrintTitles" localSheetId="5" hidden="1">'Competition Poster'!$1:$4</definedName>
    <definedName name="Z_D0ACAAFF_F051_4B35_BD40_624476A8ACE0_.wvu.Cols" localSheetId="6" hidden="1">'Overall'!$I:$N</definedName>
    <definedName name="Z_D0ACAAFF_F051_4B35_BD40_624476A8ACE0_.wvu.PrintArea" localSheetId="1" hidden="1">'Competition Scoring'!$A$37:$V$51</definedName>
    <definedName name="Z_D0ACAAFF_F051_4B35_BD40_624476A8ACE0_.wvu.PrintArea" localSheetId="7" hidden="1">'Ref Sheet'!$A$2:$V$31</definedName>
    <definedName name="Z_D0ACAAFF_F051_4B35_BD40_624476A8ACE0_.wvu.PrintArea" localSheetId="3" hidden="1">'Scrimage Poster'!$A$2:$W$100</definedName>
    <definedName name="Z_D0ACAAFF_F051_4B35_BD40_624476A8ACE0_.wvu.PrintTitles" localSheetId="5" hidden="1">'Competition Poster'!$1:$4</definedName>
    <definedName name="Z_D0ACAAFF_F051_4B35_BD40_624476A8ACE0_.wvu.PrintTitles" localSheetId="1" hidden="1">'Competition Scoring'!$1:$4</definedName>
  </definedNames>
  <calcPr fullCalcOnLoad="1"/>
</workbook>
</file>

<file path=xl/comments11.xml><?xml version="1.0" encoding="utf-8"?>
<comments xmlns="http://schemas.openxmlformats.org/spreadsheetml/2006/main">
  <authors>
    <author>Dan Fairfax</author>
  </authors>
  <commentList>
    <comment ref="D3" authorId="0">
      <text>
        <r>
          <rPr>
            <b/>
            <sz val="8"/>
            <rFont val="Tahoma"/>
            <family val="0"/>
          </rPr>
          <t>Dan Fairfax:</t>
        </r>
        <r>
          <rPr>
            <sz val="8"/>
            <rFont val="Tahoma"/>
            <family val="0"/>
          </rPr>
          <t xml:space="preserve">
Get the categories ahead of time so the sheet can can calculate the catagories.</t>
        </r>
      </text>
    </comment>
  </commentList>
</comments>
</file>

<file path=xl/sharedStrings.xml><?xml version="1.0" encoding="utf-8"?>
<sst xmlns="http://schemas.openxmlformats.org/spreadsheetml/2006/main" count="1052" uniqueCount="186">
  <si>
    <t>WHEN THE DAY IS DONE</t>
  </si>
  <si>
    <t>Team #</t>
  </si>
  <si>
    <t>Team Name</t>
  </si>
  <si>
    <t>Team</t>
  </si>
  <si>
    <t>Score</t>
  </si>
  <si>
    <t>Triple</t>
  </si>
  <si>
    <r>
      <t xml:space="preserve">Bushes/Trees </t>
    </r>
    <r>
      <rPr>
        <sz val="12"/>
        <rFont val="tahoma"/>
        <family val="2"/>
      </rPr>
      <t>Down</t>
    </r>
  </si>
  <si>
    <r>
      <t xml:space="preserve">Loops </t>
    </r>
    <r>
      <rPr>
        <sz val="12"/>
        <rFont val="tahoma"/>
        <family val="2"/>
      </rPr>
      <t>Off</t>
    </r>
  </si>
  <si>
    <r>
      <t xml:space="preserve">Soccer </t>
    </r>
    <r>
      <rPr>
        <b/>
        <sz val="12"/>
        <rFont val="tahoma"/>
        <family val="2"/>
      </rPr>
      <t>Rocks</t>
    </r>
    <r>
      <rPr>
        <sz val="12"/>
        <rFont val="tahoma"/>
        <family val="2"/>
      </rPr>
      <t xml:space="preserve"> Off</t>
    </r>
  </si>
  <si>
    <r>
      <t>Bridge</t>
    </r>
    <r>
      <rPr>
        <sz val="12"/>
        <rFont val="tahoma"/>
        <family val="2"/>
      </rPr>
      <t xml:space="preserve"> Down</t>
    </r>
  </si>
  <si>
    <r>
      <t>Barrels</t>
    </r>
    <r>
      <rPr>
        <sz val="12"/>
        <rFont val="tahoma"/>
        <family val="2"/>
      </rPr>
      <t xml:space="preserve"> at Base</t>
    </r>
  </si>
  <si>
    <t>Scoring Spreadsheet Guide</t>
  </si>
  <si>
    <t>REGISTRATION</t>
  </si>
  <si>
    <t>Directions:</t>
  </si>
  <si>
    <r>
      <t>Do not run</t>
    </r>
    <r>
      <rPr>
        <sz val="10"/>
        <rFont val="Arial"/>
        <family val="2"/>
      </rPr>
      <t xml:space="preserve"> any </t>
    </r>
    <r>
      <rPr>
        <b/>
        <sz val="10"/>
        <rFont val="Arial"/>
        <family val="2"/>
      </rPr>
      <t>other spreadsheets</t>
    </r>
    <r>
      <rPr>
        <sz val="10"/>
        <rFont val="Arial"/>
        <family val="2"/>
      </rPr>
      <t xml:space="preserve"> while you run this one.</t>
    </r>
  </si>
  <si>
    <r>
      <t xml:space="preserve">Make </t>
    </r>
    <r>
      <rPr>
        <b/>
        <sz val="10"/>
        <rFont val="Arial"/>
        <family val="2"/>
      </rPr>
      <t>Sheet Tabs</t>
    </r>
    <r>
      <rPr>
        <sz val="10"/>
        <rFont val="Arial"/>
        <family val="2"/>
      </rPr>
      <t xml:space="preserve"> visible at the bottom of the screen by clicking Tools, Options, and the Sheet Tabs check box.</t>
    </r>
  </si>
  <si>
    <r>
      <t xml:space="preserve">Click View, </t>
    </r>
    <r>
      <rPr>
        <b/>
        <sz val="10"/>
        <rFont val="Arial"/>
        <family val="2"/>
      </rPr>
      <t>Zoom…</t>
    </r>
    <r>
      <rPr>
        <sz val="10"/>
        <rFont val="Arial"/>
        <family val="2"/>
      </rPr>
      <t>, and experiment with different magnifications to arrive at a screen output that projects well.</t>
    </r>
  </si>
  <si>
    <r>
      <t xml:space="preserve">Refer to this </t>
    </r>
    <r>
      <rPr>
        <b/>
        <sz val="10"/>
        <rFont val="Arial"/>
        <family val="2"/>
      </rPr>
      <t>instruction screen</t>
    </r>
    <r>
      <rPr>
        <sz val="10"/>
        <rFont val="Arial"/>
        <family val="2"/>
      </rPr>
      <t xml:space="preserve"> often.</t>
    </r>
  </si>
  <si>
    <r>
      <t xml:space="preserve">Be sure to type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after every entry (necessary for the spreadsheet to function).</t>
    </r>
  </si>
  <si>
    <t>We Gave Them</t>
  </si>
  <si>
    <r>
      <t>Frequently</t>
    </r>
    <r>
      <rPr>
        <sz val="10"/>
        <rFont val="Arial"/>
        <family val="2"/>
      </rPr>
      <t xml:space="preserve"> click </t>
    </r>
    <r>
      <rPr>
        <b/>
        <sz val="10"/>
        <rFont val="Arial"/>
        <family val="2"/>
      </rPr>
      <t>save</t>
    </r>
    <r>
      <rPr>
        <sz val="10"/>
        <rFont val="Arial"/>
        <family val="2"/>
      </rPr>
      <t xml:space="preserve"> during the competition.</t>
    </r>
  </si>
  <si>
    <r>
      <t xml:space="preserve">Make a </t>
    </r>
    <r>
      <rPr>
        <b/>
        <sz val="10"/>
        <rFont val="Arial"/>
        <family val="2"/>
      </rPr>
      <t>backup</t>
    </r>
    <r>
      <rPr>
        <sz val="10"/>
        <rFont val="Arial"/>
        <family val="2"/>
      </rPr>
      <t xml:space="preserve"> copy of this spreadsheet right now.</t>
    </r>
  </si>
  <si>
    <r>
      <t xml:space="preserve">In </t>
    </r>
    <r>
      <rPr>
        <b/>
        <sz val="10"/>
        <rFont val="Arial"/>
        <family val="2"/>
      </rPr>
      <t>Teams</t>
    </r>
    <r>
      <rPr>
        <sz val="10"/>
        <rFont val="Arial"/>
        <family val="2"/>
      </rPr>
      <t>, enter team numbers and names in the order of arrival on site, and then press enter.</t>
    </r>
  </si>
  <si>
    <r>
      <t xml:space="preserve">When you're finished, note the score and write it in pen on the </t>
    </r>
    <r>
      <rPr>
        <b/>
        <sz val="10"/>
        <rFont val="Arial"/>
        <family val="2"/>
      </rPr>
      <t>Ref Sheet</t>
    </r>
    <r>
      <rPr>
        <sz val="10"/>
        <rFont val="Arial"/>
        <family val="2"/>
      </rPr>
      <t>.  This is a hardcopy backup system.</t>
    </r>
  </si>
  <si>
    <r>
      <t xml:space="preserve">When a referee hands you a </t>
    </r>
    <r>
      <rPr>
        <b/>
        <sz val="10"/>
        <rFont val="Arial"/>
        <family val="2"/>
      </rPr>
      <t>Ref Sheet</t>
    </r>
    <r>
      <rPr>
        <sz val="10"/>
        <rFont val="Arial"/>
        <family val="2"/>
      </rPr>
      <t>, enter the data, line for line, as you see it in each box.</t>
    </r>
  </si>
  <si>
    <t>Double</t>
  </si>
  <si>
    <t>Red Houses</t>
  </si>
  <si>
    <t>Market</t>
  </si>
  <si>
    <t>Singles</t>
  </si>
  <si>
    <t>Loops In Ours</t>
  </si>
  <si>
    <t>Table</t>
  </si>
  <si>
    <t>Time</t>
  </si>
  <si>
    <t>SCORE</t>
  </si>
  <si>
    <r>
      <t>Windmill</t>
    </r>
    <r>
      <rPr>
        <sz val="12"/>
        <rFont val="tahoma"/>
        <family val="2"/>
      </rPr>
      <t xml:space="preserve">   Spun</t>
    </r>
  </si>
  <si>
    <r>
      <t>Bundles</t>
    </r>
    <r>
      <rPr>
        <sz val="12"/>
        <rFont val="tahoma"/>
        <family val="2"/>
      </rPr>
      <t xml:space="preserve"> Ground</t>
    </r>
  </si>
  <si>
    <r>
      <t>Bundles</t>
    </r>
    <r>
      <rPr>
        <sz val="12"/>
        <rFont val="tahoma"/>
        <family val="2"/>
      </rPr>
      <t xml:space="preserve"> 1st Up</t>
    </r>
  </si>
  <si>
    <r>
      <t>Bundles</t>
    </r>
    <r>
      <rPr>
        <sz val="12"/>
        <rFont val="tahoma"/>
        <family val="2"/>
      </rPr>
      <t xml:space="preserve"> 2nd Up</t>
    </r>
  </si>
  <si>
    <r>
      <t>Bundles</t>
    </r>
    <r>
      <rPr>
        <sz val="12"/>
        <rFont val="tahoma"/>
        <family val="2"/>
      </rPr>
      <t xml:space="preserve"> 3rd Up</t>
    </r>
  </si>
  <si>
    <r>
      <t>Bundles</t>
    </r>
    <r>
      <rPr>
        <sz val="12"/>
        <rFont val="tahoma"/>
        <family val="2"/>
      </rPr>
      <t xml:space="preserve"> 4th Up</t>
    </r>
  </si>
  <si>
    <t>Bundles</t>
  </si>
  <si>
    <t>City Sights Score Sheet</t>
  </si>
  <si>
    <t>Los Altos Scrimage</t>
  </si>
  <si>
    <t>Round A</t>
  </si>
  <si>
    <t>Play Offs</t>
  </si>
  <si>
    <t>Round B</t>
  </si>
  <si>
    <t>Round C</t>
  </si>
  <si>
    <t>Round D</t>
  </si>
  <si>
    <t>QTR Final</t>
  </si>
  <si>
    <t>Final</t>
  </si>
  <si>
    <t>Los Altos Competition</t>
  </si>
  <si>
    <r>
      <t xml:space="preserve">City Sights Score Sheet    </t>
    </r>
    <r>
      <rPr>
        <b/>
        <sz val="12"/>
        <color indexed="10"/>
        <rFont val="Tahoma"/>
        <family val="2"/>
      </rPr>
      <t>Max</t>
    </r>
  </si>
  <si>
    <r>
      <t>"</t>
    </r>
    <r>
      <rPr>
        <b/>
        <i/>
        <sz val="12"/>
        <color indexed="10"/>
        <rFont val="Arial"/>
        <family val="2"/>
      </rPr>
      <t>Teams</t>
    </r>
    <r>
      <rPr>
        <b/>
        <i/>
        <sz val="12"/>
        <rFont val="Arial"/>
        <family val="2"/>
      </rPr>
      <t xml:space="preserve">" is the place to enter team numbers and names. </t>
    </r>
  </si>
  <si>
    <r>
      <t>Before</t>
    </r>
    <r>
      <rPr>
        <sz val="10"/>
        <rFont val="Arial"/>
        <family val="2"/>
      </rPr>
      <t xml:space="preserve"> the tournament, print the </t>
    </r>
    <r>
      <rPr>
        <b/>
        <sz val="10"/>
        <color indexed="10"/>
        <rFont val="Arial"/>
        <family val="2"/>
      </rPr>
      <t>Ref Sheet</t>
    </r>
    <r>
      <rPr>
        <sz val="10"/>
        <rFont val="Arial"/>
        <family val="2"/>
      </rPr>
      <t>, make one copy per table pairing per round, and give them to the referees on clip boards.</t>
    </r>
  </si>
  <si>
    <r>
      <t>"</t>
    </r>
    <r>
      <rPr>
        <b/>
        <i/>
        <sz val="12"/>
        <color indexed="10"/>
        <rFont val="Arial"/>
        <family val="2"/>
      </rPr>
      <t>Scrimage or Competition Scoring</t>
    </r>
    <r>
      <rPr>
        <b/>
        <i/>
        <sz val="12"/>
        <rFont val="Arial"/>
        <family val="2"/>
      </rPr>
      <t>" is the place to tally the data from each Ref Sheet when it comes to you.</t>
    </r>
  </si>
  <si>
    <r>
      <t xml:space="preserve">Then go to the  Scoring </t>
    </r>
    <r>
      <rPr>
        <b/>
        <sz val="10"/>
        <rFont val="Arial"/>
        <family val="2"/>
      </rPr>
      <t xml:space="preserve">Poster </t>
    </r>
    <r>
      <rPr>
        <sz val="10"/>
        <rFont val="Arial"/>
        <family val="2"/>
      </rPr>
      <t xml:space="preserve">and with a marking pen enter the score and results for the </t>
    </r>
    <r>
      <rPr>
        <b/>
        <sz val="10"/>
        <rFont val="Arial"/>
        <family val="2"/>
      </rPr>
      <t>correct team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correct round/match</t>
    </r>
    <r>
      <rPr>
        <sz val="10"/>
        <rFont val="Arial"/>
        <family val="2"/>
      </rPr>
      <t>.</t>
    </r>
  </si>
  <si>
    <r>
      <t xml:space="preserve">If you print extra blank </t>
    </r>
    <r>
      <rPr>
        <b/>
        <sz val="10"/>
        <rFont val="Arial"/>
        <family val="2"/>
      </rPr>
      <t>Ref Sheets</t>
    </r>
    <r>
      <rPr>
        <sz val="10"/>
        <rFont val="Arial"/>
        <family val="2"/>
      </rPr>
      <t xml:space="preserve"> and have them available near the Scoring Poster then the teams can record their own results.</t>
    </r>
  </si>
  <si>
    <t>Celebrate a job well done with your team and coaches!!!!</t>
  </si>
  <si>
    <t>Coach</t>
  </si>
  <si>
    <t>List</t>
  </si>
  <si>
    <t>Y</t>
  </si>
  <si>
    <t>TigerBots</t>
  </si>
  <si>
    <t>Performance (Rounds Only)</t>
  </si>
  <si>
    <t>Rank</t>
  </si>
  <si>
    <t>highest</t>
  </si>
  <si>
    <t>2nd best</t>
  </si>
  <si>
    <t>3rd best</t>
  </si>
  <si>
    <t>lowest</t>
  </si>
  <si>
    <t>Macro Area</t>
  </si>
  <si>
    <t>DogBots</t>
  </si>
  <si>
    <t>Drop List Area</t>
  </si>
  <si>
    <t xml:space="preserve">Playoff Seeding </t>
  </si>
  <si>
    <t>Control O to select seeds</t>
  </si>
  <si>
    <t>RANK AFTER ROUNDS</t>
  </si>
  <si>
    <t>POSITION</t>
  </si>
  <si>
    <t>Ranking Tie Break</t>
  </si>
  <si>
    <r>
      <t>After  the A through D rounds</t>
    </r>
    <r>
      <rPr>
        <sz val="10"/>
        <rFont val="Arial"/>
        <family val="2"/>
      </rPr>
      <t xml:space="preserve"> scores are input and checked press </t>
    </r>
    <r>
      <rPr>
        <b/>
        <sz val="10"/>
        <color indexed="10"/>
        <rFont val="Arial"/>
        <family val="2"/>
      </rPr>
      <t>Control Key</t>
    </r>
    <r>
      <rPr>
        <sz val="10"/>
        <rFont val="Arial"/>
        <family val="2"/>
      </rPr>
      <t xml:space="preserve"> and the "</t>
    </r>
    <r>
      <rPr>
        <b/>
        <sz val="10"/>
        <color indexed="10"/>
        <rFont val="Arial"/>
        <family val="2"/>
      </rPr>
      <t>O</t>
    </r>
    <r>
      <rPr>
        <sz val="10"/>
        <rFont val="Arial"/>
        <family val="2"/>
      </rPr>
      <t>" key at the same time and the spreadsheet will automatically seed the teams moving on to the Playoffs.</t>
    </r>
  </si>
  <si>
    <t>Award &gt;&gt;&gt;</t>
  </si>
  <si>
    <t>Weight</t>
  </si>
  <si>
    <t>Vibes</t>
  </si>
  <si>
    <t>Gifts</t>
  </si>
  <si>
    <t>Health</t>
  </si>
  <si>
    <t>Connections</t>
  </si>
  <si>
    <t>Qualifications</t>
  </si>
  <si>
    <t>Performance</t>
  </si>
  <si>
    <t>Weight &gt;&gt;&gt;</t>
  </si>
  <si>
    <t>RATING</t>
  </si>
  <si>
    <r>
      <t>"</t>
    </r>
    <r>
      <rPr>
        <b/>
        <i/>
        <sz val="12"/>
        <color indexed="10"/>
        <rFont val="Arial"/>
        <family val="2"/>
      </rPr>
      <t>Overall</t>
    </r>
    <r>
      <rPr>
        <b/>
        <i/>
        <sz val="12"/>
        <rFont val="Arial"/>
        <family val="2"/>
      </rPr>
      <t xml:space="preserve">" is the place to enter each teams highest score achieved during the competiton and the results of each of the judging categories. </t>
    </r>
  </si>
  <si>
    <t>Innovative Design</t>
  </si>
  <si>
    <t>Robust Design</t>
  </si>
  <si>
    <t>Programming</t>
  </si>
  <si>
    <t>Robot Performance</t>
  </si>
  <si>
    <t>Research Presentation</t>
  </si>
  <si>
    <t>Teamwork</t>
  </si>
  <si>
    <t>Overall</t>
  </si>
  <si>
    <t xml:space="preserve">AVG </t>
  </si>
  <si>
    <t>Best 3 RDS</t>
  </si>
  <si>
    <r>
      <t>After  the Playoff round</t>
    </r>
    <r>
      <rPr>
        <sz val="10"/>
        <rFont val="Arial"/>
        <family val="2"/>
      </rPr>
      <t xml:space="preserve"> scores are input and checked the scorekeeper enters the winners of each match into the quarter final table.</t>
    </r>
  </si>
  <si>
    <r>
      <t>After the Quarter Final round</t>
    </r>
    <r>
      <rPr>
        <sz val="10"/>
        <rFont val="Arial"/>
        <family val="2"/>
      </rPr>
      <t xml:space="preserve"> scores are input and checked the scorekeeper enters the names of the quarterfinal match winners into the finals table </t>
    </r>
  </si>
  <si>
    <r>
      <t>"</t>
    </r>
    <r>
      <rPr>
        <b/>
        <i/>
        <sz val="12"/>
        <color indexed="10"/>
        <rFont val="Arial"/>
        <family val="2"/>
      </rPr>
      <t>For Competition Scoring</t>
    </r>
    <r>
      <rPr>
        <b/>
        <i/>
        <sz val="12"/>
        <rFont val="Arial"/>
        <family val="2"/>
      </rPr>
      <t>"  There is a macro included that will seed the teams for the Payoff round. For the Quarter Finals and Final round the scorekeeper enters the match winners manually.</t>
    </r>
  </si>
  <si>
    <t>Round A+B</t>
  </si>
  <si>
    <t>Round A+B+C</t>
  </si>
  <si>
    <t>Averaging Table</t>
  </si>
  <si>
    <t>Position</t>
  </si>
  <si>
    <t>Points</t>
  </si>
  <si>
    <r>
      <t xml:space="preserve">Macro </t>
    </r>
    <r>
      <rPr>
        <sz val="10"/>
        <color indexed="10"/>
        <rFont val="Tahoma"/>
        <family val="2"/>
      </rPr>
      <t xml:space="preserve">A </t>
    </r>
    <r>
      <rPr>
        <sz val="10"/>
        <rFont val="Tahoma"/>
        <family val="2"/>
      </rPr>
      <t>to sort by position</t>
    </r>
  </si>
  <si>
    <r>
      <t xml:space="preserve">Macro </t>
    </r>
    <r>
      <rPr>
        <sz val="10"/>
        <color indexed="10"/>
        <rFont val="Tahoma"/>
        <family val="2"/>
      </rPr>
      <t>B</t>
    </r>
    <r>
      <rPr>
        <sz val="10"/>
        <rFont val="Tahoma"/>
        <family val="2"/>
      </rPr>
      <t xml:space="preserve"> to sort by position</t>
    </r>
  </si>
  <si>
    <r>
      <t xml:space="preserve">Macro </t>
    </r>
    <r>
      <rPr>
        <sz val="10"/>
        <color indexed="10"/>
        <rFont val="Tahoma"/>
        <family val="2"/>
      </rPr>
      <t>C</t>
    </r>
    <r>
      <rPr>
        <sz val="10"/>
        <rFont val="Tahoma"/>
        <family val="2"/>
      </rPr>
      <t xml:space="preserve"> to sort by position</t>
    </r>
  </si>
  <si>
    <r>
      <t xml:space="preserve">Macro </t>
    </r>
    <r>
      <rPr>
        <sz val="10"/>
        <color indexed="10"/>
        <rFont val="Tahoma"/>
        <family val="2"/>
      </rPr>
      <t>D</t>
    </r>
    <r>
      <rPr>
        <sz val="10"/>
        <rFont val="Tahoma"/>
        <family val="2"/>
      </rPr>
      <t xml:space="preserve"> to sort by position</t>
    </r>
  </si>
  <si>
    <t>Overall Award Summary</t>
  </si>
  <si>
    <t>FLL State Championship Qualification Standings</t>
  </si>
  <si>
    <r>
      <t>Los Altos</t>
    </r>
    <r>
      <rPr>
        <b/>
        <sz val="26"/>
        <color indexed="8"/>
        <rFont val="Arial"/>
        <family val="2"/>
      </rPr>
      <t xml:space="preserve"> </t>
    </r>
    <r>
      <rPr>
        <b/>
        <sz val="26"/>
        <color indexed="56"/>
        <rFont val="Arial"/>
        <family val="2"/>
      </rPr>
      <t>F</t>
    </r>
    <r>
      <rPr>
        <b/>
        <sz val="26"/>
        <color indexed="9"/>
        <rFont val="Arial"/>
        <family val="2"/>
      </rPr>
      <t>L</t>
    </r>
    <r>
      <rPr>
        <b/>
        <sz val="26"/>
        <color indexed="43"/>
        <rFont val="Arial"/>
        <family val="2"/>
      </rPr>
      <t>L</t>
    </r>
    <r>
      <rPr>
        <b/>
        <sz val="26"/>
        <color indexed="55"/>
        <rFont val="Arial"/>
        <family val="2"/>
      </rPr>
      <t xml:space="preserve"> 2</t>
    </r>
    <r>
      <rPr>
        <b/>
        <sz val="26"/>
        <color indexed="10"/>
        <rFont val="Arial"/>
        <family val="2"/>
      </rPr>
      <t>0</t>
    </r>
    <r>
      <rPr>
        <b/>
        <sz val="26"/>
        <color indexed="9"/>
        <rFont val="Arial"/>
        <family val="2"/>
      </rPr>
      <t>0</t>
    </r>
    <r>
      <rPr>
        <b/>
        <sz val="26"/>
        <color indexed="12"/>
        <rFont val="Arial"/>
        <family val="2"/>
      </rPr>
      <t>3</t>
    </r>
    <r>
      <rPr>
        <b/>
        <sz val="26"/>
        <color indexed="55"/>
        <rFont val="Arial"/>
        <family val="2"/>
      </rPr>
      <t>:</t>
    </r>
    <r>
      <rPr>
        <b/>
        <i/>
        <sz val="26"/>
        <color indexed="23"/>
        <rFont val="Arial"/>
        <family val="2"/>
      </rPr>
      <t xml:space="preserve"> </t>
    </r>
    <r>
      <rPr>
        <b/>
        <i/>
        <sz val="26"/>
        <color indexed="13"/>
        <rFont val="Arial"/>
        <family val="2"/>
      </rPr>
      <t>MISSION:  MARS</t>
    </r>
  </si>
  <si>
    <r>
      <t>MISSION:  MARS</t>
    </r>
    <r>
      <rPr>
        <b/>
        <sz val="20"/>
        <rFont val="tahoma"/>
        <family val="2"/>
      </rPr>
      <t xml:space="preserve"> </t>
    </r>
    <r>
      <rPr>
        <b/>
        <sz val="20"/>
        <color indexed="11"/>
        <rFont val="tahoma"/>
        <family val="2"/>
      </rPr>
      <t>S</t>
    </r>
    <r>
      <rPr>
        <b/>
        <sz val="20"/>
        <rFont val="tahoma"/>
        <family val="2"/>
      </rPr>
      <t xml:space="preserve">core </t>
    </r>
    <r>
      <rPr>
        <b/>
        <sz val="20"/>
        <color indexed="56"/>
        <rFont val="tahoma"/>
        <family val="2"/>
      </rPr>
      <t>B</t>
    </r>
    <r>
      <rPr>
        <b/>
        <sz val="20"/>
        <rFont val="tahoma"/>
        <family val="2"/>
      </rPr>
      <t>oard</t>
    </r>
  </si>
  <si>
    <r>
      <t xml:space="preserve">MISSION:  MARS Score Sheet  </t>
    </r>
    <r>
      <rPr>
        <b/>
        <sz val="16"/>
        <color indexed="10"/>
        <rFont val="tahoma"/>
        <family val="2"/>
      </rPr>
      <t>Max</t>
    </r>
  </si>
  <si>
    <r>
      <t xml:space="preserve">MISSION:  MARS Score Sheet </t>
    </r>
    <r>
      <rPr>
        <b/>
        <sz val="16"/>
        <color indexed="10"/>
        <rFont val="tahoma"/>
        <family val="2"/>
      </rPr>
      <t>Max</t>
    </r>
  </si>
  <si>
    <t>Robot in Crater</t>
  </si>
  <si>
    <t>Ramp Down, Robot Off</t>
  </si>
  <si>
    <t>Launch: Complete</t>
  </si>
  <si>
    <t>Triggered Empty</t>
  </si>
  <si>
    <t>Dust Cleared</t>
  </si>
  <si>
    <t>Completely</t>
  </si>
  <si>
    <t>Partially</t>
  </si>
  <si>
    <t>V Shaped Module</t>
  </si>
  <si>
    <t>2 Modules in Line</t>
  </si>
  <si>
    <t>3 Modules in Line</t>
  </si>
  <si>
    <t>Alliance Module</t>
  </si>
  <si>
    <t>Rover in Base</t>
  </si>
  <si>
    <t>Rover Off Dune + On Wheels</t>
  </si>
  <si>
    <t>Free Rover</t>
  </si>
  <si>
    <t>Ice Cores</t>
  </si>
  <si>
    <t>Boulders</t>
  </si>
  <si>
    <t>Boulders In</t>
  </si>
  <si>
    <t>Boulders Out</t>
  </si>
  <si>
    <t>Launch Canister</t>
  </si>
  <si>
    <t>#</t>
  </si>
  <si>
    <t>Most Times to the Table</t>
  </si>
  <si>
    <t>Highest Single Round Score</t>
  </si>
  <si>
    <t>Highest Total Score</t>
  </si>
  <si>
    <t>Highest Average Score</t>
  </si>
  <si>
    <t>bot</t>
  </si>
  <si>
    <t>rot</t>
  </si>
  <si>
    <t>tot</t>
  </si>
  <si>
    <t>sot</t>
  </si>
  <si>
    <t xml:space="preserve"> Score Sheet </t>
  </si>
  <si>
    <t>27,31,49</t>
  </si>
  <si>
    <t>Y or Blank</t>
  </si>
  <si>
    <t>Count
1 to 3</t>
  </si>
  <si>
    <t>Count
1 to 4</t>
  </si>
  <si>
    <t>14 ea</t>
  </si>
  <si>
    <t>8 ea</t>
  </si>
  <si>
    <t>Habitation</t>
  </si>
  <si>
    <t>Team 2</t>
  </si>
  <si>
    <t>Team 4</t>
  </si>
  <si>
    <t>Team 6</t>
  </si>
  <si>
    <t>Team 1</t>
  </si>
  <si>
    <t>Team 3</t>
  </si>
  <si>
    <t>Team 9</t>
  </si>
  <si>
    <t>Team 5</t>
  </si>
  <si>
    <t>Team 10</t>
  </si>
  <si>
    <t>Team 7</t>
  </si>
  <si>
    <t>Team 8</t>
  </si>
  <si>
    <t>K-9 Bots</t>
  </si>
  <si>
    <t>MAX SCORE</t>
  </si>
  <si>
    <t>Happy Hippos</t>
  </si>
  <si>
    <t>Marz Bars</t>
  </si>
  <si>
    <t>Solar Flares</t>
  </si>
  <si>
    <t>Robo Raiders</t>
  </si>
  <si>
    <t>Earthlings</t>
  </si>
  <si>
    <t>Date</t>
  </si>
  <si>
    <t>Version</t>
  </si>
  <si>
    <t>Who</t>
  </si>
  <si>
    <t>Comments</t>
  </si>
  <si>
    <t>Scott Evans</t>
  </si>
  <si>
    <t>Original version from Scott Evans at FLL National</t>
  </si>
  <si>
    <t>Michael Schuh</t>
  </si>
  <si>
    <t>Updated the "Over all" sheet to include weights for the four categories we are going to use.</t>
  </si>
  <si>
    <t>Dan Fairfax</t>
  </si>
  <si>
    <t>Fixed link to another file problem.</t>
  </si>
  <si>
    <t>First version of Local Comp file given out for review.</t>
  </si>
  <si>
    <t>Notes</t>
  </si>
  <si>
    <t>Enter Scores of 0 to 10 for Robust Design, Research Presentation, Teamwork.</t>
  </si>
  <si>
    <t>Enter the Max Score from the "Competition Scoring" sheet cells AM:3-AQ:15.</t>
  </si>
  <si>
    <t>Rather than redoing the Overall Scoring spreadsheet to only include Robust Design, Research Presentation, Teamwork, and Performance categories, I set their weightings to 25% and the rest to 0.  Michael Schuh</t>
  </si>
  <si>
    <t>Chaos Comets</t>
  </si>
  <si>
    <t>Red Rover</t>
  </si>
  <si>
    <t>Changed the name of the Computer Nerds to Red Rover and hid unused columns in the "Over all" sheet.</t>
  </si>
  <si>
    <t>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</si>
</sst>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"/>
    <numFmt numFmtId="167" formatCode="0.000000"/>
    <numFmt numFmtId="168" formatCode="0.00000"/>
    <numFmt numFmtId="169" formatCode="0.0000"/>
    <numFmt numFmtId="170" formatCode="0.00000000"/>
    <numFmt numFmtId="171" formatCode="0.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1"/>
      <name val="Arial"/>
      <family val="2"/>
    </font>
    <font>
      <b/>
      <sz val="26"/>
      <color indexed="9"/>
      <name val="Arial"/>
      <family val="2"/>
    </font>
    <font>
      <b/>
      <sz val="26"/>
      <color indexed="10"/>
      <name val="Arial"/>
      <family val="2"/>
    </font>
    <font>
      <b/>
      <sz val="26"/>
      <color indexed="8"/>
      <name val="Arial"/>
      <family val="2"/>
    </font>
    <font>
      <b/>
      <i/>
      <sz val="26"/>
      <color indexed="23"/>
      <name val="Arial"/>
      <family val="2"/>
    </font>
    <font>
      <b/>
      <sz val="26"/>
      <color indexed="12"/>
      <name val="Arial"/>
      <family val="2"/>
    </font>
    <font>
      <b/>
      <sz val="26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sz val="16"/>
      <name val="Arial"/>
      <family val="2"/>
    </font>
    <font>
      <b/>
      <i/>
      <sz val="12"/>
      <color indexed="10"/>
      <name val="Arial"/>
      <family val="2"/>
    </font>
    <font>
      <b/>
      <i/>
      <sz val="26"/>
      <color indexed="13"/>
      <name val="Arial"/>
      <family val="2"/>
    </font>
    <font>
      <b/>
      <sz val="18"/>
      <name val="tahoma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sz val="18"/>
      <color indexed="10"/>
      <name val="tahoma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Arial"/>
      <family val="2"/>
    </font>
    <font>
      <sz val="26"/>
      <name val="Tahoma"/>
      <family val="2"/>
    </font>
    <font>
      <sz val="2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6"/>
      <color indexed="56"/>
      <name val="Arial"/>
      <family val="2"/>
    </font>
    <font>
      <b/>
      <sz val="26"/>
      <color indexed="43"/>
      <name val="Arial"/>
      <family val="2"/>
    </font>
    <font>
      <b/>
      <sz val="10"/>
      <color indexed="9"/>
      <name val="Tahoma"/>
      <family val="2"/>
    </font>
    <font>
      <sz val="14"/>
      <name val="tahoma"/>
      <family val="2"/>
    </font>
    <font>
      <sz val="14"/>
      <name val="Arial"/>
      <family val="0"/>
    </font>
    <font>
      <b/>
      <sz val="14"/>
      <name val="tahoma"/>
      <family val="2"/>
    </font>
    <font>
      <b/>
      <sz val="14"/>
      <name val="Arial"/>
      <family val="2"/>
    </font>
    <font>
      <b/>
      <sz val="20"/>
      <color indexed="10"/>
      <name val="tahoma"/>
      <family val="2"/>
    </font>
    <font>
      <b/>
      <sz val="20"/>
      <color indexed="56"/>
      <name val="tahoma"/>
      <family val="2"/>
    </font>
    <font>
      <b/>
      <sz val="20"/>
      <color indexed="11"/>
      <name val="tahoma"/>
      <family val="2"/>
    </font>
    <font>
      <sz val="36"/>
      <name val="Arial"/>
      <family val="2"/>
    </font>
    <font>
      <b/>
      <sz val="36"/>
      <name val="tahoma"/>
      <family val="2"/>
    </font>
    <font>
      <b/>
      <sz val="12"/>
      <color indexed="13"/>
      <name val="Tahoma"/>
      <family val="2"/>
    </font>
    <font>
      <b/>
      <sz val="12"/>
      <color indexed="13"/>
      <name val="Arial"/>
      <family val="0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2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horizontal="left" wrapText="1"/>
    </xf>
    <xf numFmtId="0" fontId="25" fillId="0" borderId="0" xfId="0" applyFont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23" fillId="0" borderId="6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 wrapText="1"/>
    </xf>
    <xf numFmtId="0" fontId="30" fillId="2" borderId="2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20" fillId="2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vertical="center" textRotation="45"/>
      <protection/>
    </xf>
    <xf numFmtId="0" fontId="18" fillId="0" borderId="12" xfId="0" applyFont="1" applyFill="1" applyBorder="1" applyAlignment="1" applyProtection="1">
      <alignment horizontal="left" vertical="center" textRotation="45"/>
      <protection/>
    </xf>
    <xf numFmtId="0" fontId="18" fillId="0" borderId="12" xfId="0" applyFont="1" applyFill="1" applyBorder="1" applyAlignment="1" applyProtection="1">
      <alignment vertical="center" textRotation="45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vertical="center" textRotation="45"/>
      <protection/>
    </xf>
    <xf numFmtId="0" fontId="22" fillId="5" borderId="1" xfId="0" applyFont="1" applyFill="1" applyBorder="1" applyAlignment="1" applyProtection="1">
      <alignment vertical="center" textRotation="45"/>
      <protection/>
    </xf>
    <xf numFmtId="0" fontId="18" fillId="6" borderId="1" xfId="0" applyFont="1" applyFill="1" applyBorder="1" applyAlignment="1" applyProtection="1">
      <alignment vertical="center" textRotation="45"/>
      <protection/>
    </xf>
    <xf numFmtId="0" fontId="18" fillId="0" borderId="14" xfId="0" applyFont="1" applyFill="1" applyBorder="1" applyAlignment="1" applyProtection="1">
      <alignment horizontal="left" vertical="center" textRotation="45"/>
      <protection/>
    </xf>
    <xf numFmtId="0" fontId="18" fillId="0" borderId="15" xfId="0" applyFont="1" applyFill="1" applyBorder="1" applyAlignment="1" applyProtection="1">
      <alignment vertical="center" textRotation="45"/>
      <protection/>
    </xf>
    <xf numFmtId="0" fontId="18" fillId="0" borderId="16" xfId="0" applyFont="1" applyFill="1" applyBorder="1" applyAlignment="1" applyProtection="1">
      <alignment vertical="center" textRotation="45"/>
      <protection/>
    </xf>
    <xf numFmtId="0" fontId="18" fillId="4" borderId="14" xfId="0" applyFont="1" applyFill="1" applyBorder="1" applyAlignment="1" applyProtection="1">
      <alignment horizontal="center"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center" vertical="center"/>
      <protection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2" fillId="2" borderId="1" xfId="0" applyFont="1" applyFill="1" applyBorder="1" applyAlignment="1" applyProtection="1">
      <alignment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7" fillId="2" borderId="23" xfId="0" applyFont="1" applyFill="1" applyBorder="1" applyAlignment="1" applyProtection="1">
      <alignment horizontal="center" vertical="center"/>
      <protection/>
    </xf>
    <xf numFmtId="0" fontId="30" fillId="2" borderId="17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center"/>
      <protection/>
    </xf>
    <xf numFmtId="0" fontId="20" fillId="2" borderId="23" xfId="0" applyFont="1" applyFill="1" applyBorder="1" applyAlignment="1" applyProtection="1">
      <alignment horizontal="center" vertical="center"/>
      <protection/>
    </xf>
    <xf numFmtId="0" fontId="22" fillId="2" borderId="13" xfId="0" applyFont="1" applyFill="1" applyBorder="1" applyAlignment="1" applyProtection="1">
      <alignment vertical="center"/>
      <protection/>
    </xf>
    <xf numFmtId="0" fontId="21" fillId="0" borderId="25" xfId="0" applyFont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30" fillId="2" borderId="28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 wrapText="1"/>
      <protection/>
    </xf>
    <xf numFmtId="0" fontId="21" fillId="0" borderId="25" xfId="0" applyFont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7" fillId="0" borderId="12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32" fillId="2" borderId="23" xfId="0" applyFont="1" applyFill="1" applyBorder="1" applyAlignment="1" applyProtection="1">
      <alignment horizontal="center" vertical="center"/>
      <protection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17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4" fillId="2" borderId="2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0" fontId="32" fillId="2" borderId="0" xfId="0" applyFont="1" applyFill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20" fontId="17" fillId="0" borderId="18" xfId="0" applyNumberFormat="1" applyFont="1" applyFill="1" applyBorder="1" applyAlignment="1" applyProtection="1">
      <alignment vertical="center"/>
      <protection/>
    </xf>
    <xf numFmtId="20" fontId="0" fillId="0" borderId="13" xfId="0" applyNumberFormat="1" applyFill="1" applyBorder="1" applyAlignment="1">
      <alignment vertical="center"/>
    </xf>
    <xf numFmtId="20" fontId="0" fillId="0" borderId="9" xfId="0" applyNumberFormat="1" applyFill="1" applyBorder="1" applyAlignment="1">
      <alignment vertical="center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1" fillId="0" borderId="33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20" fillId="0" borderId="2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7" fillId="5" borderId="36" xfId="0" applyFont="1" applyFill="1" applyBorder="1" applyAlignment="1" applyProtection="1">
      <alignment vertical="center"/>
      <protection/>
    </xf>
    <xf numFmtId="0" fontId="17" fillId="5" borderId="34" xfId="0" applyFont="1" applyFill="1" applyBorder="1" applyAlignment="1" applyProtection="1">
      <alignment vertical="center"/>
      <protection/>
    </xf>
    <xf numFmtId="0" fontId="38" fillId="5" borderId="34" xfId="0" applyFont="1" applyFill="1" applyBorder="1" applyAlignment="1" applyProtection="1">
      <alignment vertical="center"/>
      <protection/>
    </xf>
    <xf numFmtId="0" fontId="37" fillId="5" borderId="0" xfId="0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/>
      <protection locked="0"/>
    </xf>
    <xf numFmtId="0" fontId="36" fillId="0" borderId="1" xfId="0" applyFont="1" applyFill="1" applyBorder="1" applyAlignment="1" applyProtection="1">
      <alignment horizontal="center" vertical="center"/>
      <protection/>
    </xf>
    <xf numFmtId="0" fontId="36" fillId="0" borderId="26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5" fillId="0" borderId="35" xfId="0" applyNumberFormat="1" applyFont="1" applyBorder="1" applyAlignment="1">
      <alignment horizontal="right" vertical="center"/>
    </xf>
    <xf numFmtId="1" fontId="5" fillId="0" borderId="28" xfId="0" applyNumberFormat="1" applyFont="1" applyBorder="1" applyAlignment="1">
      <alignment horizontal="right" vertical="center"/>
    </xf>
    <xf numFmtId="1" fontId="5" fillId="0" borderId="25" xfId="0" applyNumberFormat="1" applyFont="1" applyBorder="1" applyAlignment="1">
      <alignment horizontal="right" vertical="center"/>
    </xf>
    <xf numFmtId="0" fontId="41" fillId="6" borderId="2" xfId="0" applyFont="1" applyFill="1" applyBorder="1" applyAlignment="1" applyProtection="1">
      <alignment horizontal="center" vertical="center" textRotation="90" wrapText="1"/>
      <protection locked="0"/>
    </xf>
    <xf numFmtId="0" fontId="42" fillId="4" borderId="1" xfId="0" applyFont="1" applyFill="1" applyBorder="1" applyAlignment="1" applyProtection="1">
      <alignment horizontal="center" vertical="center" textRotation="90" wrapText="1"/>
      <protection locked="0"/>
    </xf>
    <xf numFmtId="0" fontId="42" fillId="7" borderId="1" xfId="0" applyFont="1" applyFill="1" applyBorder="1" applyAlignment="1" applyProtection="1">
      <alignment horizontal="center" vertical="center" textRotation="90" wrapText="1"/>
      <protection locked="0"/>
    </xf>
    <xf numFmtId="0" fontId="41" fillId="8" borderId="1" xfId="0" applyFont="1" applyFill="1" applyBorder="1" applyAlignment="1" applyProtection="1">
      <alignment horizontal="center" vertical="center" textRotation="90" wrapText="1"/>
      <protection locked="0"/>
    </xf>
    <xf numFmtId="0" fontId="42" fillId="9" borderId="1" xfId="0" applyFont="1" applyFill="1" applyBorder="1" applyAlignment="1" applyProtection="1">
      <alignment horizontal="center" vertical="center" textRotation="90" wrapText="1"/>
      <protection locked="0"/>
    </xf>
    <xf numFmtId="0" fontId="41" fillId="3" borderId="1" xfId="0" applyFont="1" applyFill="1" applyBorder="1" applyAlignment="1" applyProtection="1">
      <alignment horizontal="center" vertical="center" textRotation="90" wrapText="1"/>
      <protection locked="0"/>
    </xf>
    <xf numFmtId="0" fontId="42" fillId="10" borderId="1" xfId="0" applyFont="1" applyFill="1" applyBorder="1" applyAlignment="1" applyProtection="1">
      <alignment horizontal="center" vertical="center" textRotation="90" wrapText="1"/>
      <protection locked="0"/>
    </xf>
    <xf numFmtId="0" fontId="41" fillId="11" borderId="1" xfId="0" applyFont="1" applyFill="1" applyBorder="1" applyAlignment="1" applyProtection="1">
      <alignment horizontal="center" vertical="center" textRotation="90" wrapText="1"/>
      <protection locked="0"/>
    </xf>
    <xf numFmtId="0" fontId="42" fillId="12" borderId="1" xfId="0" applyFont="1" applyFill="1" applyBorder="1" applyAlignment="1" applyProtection="1">
      <alignment horizontal="center" vertical="center" textRotation="90" wrapText="1"/>
      <protection locked="0"/>
    </xf>
    <xf numFmtId="0" fontId="41" fillId="13" borderId="1" xfId="0" applyFont="1" applyFill="1" applyBorder="1" applyAlignment="1" applyProtection="1">
      <alignment horizontal="center" vertical="center" textRotation="90" wrapText="1"/>
      <protection locked="0"/>
    </xf>
    <xf numFmtId="0" fontId="41" fillId="14" borderId="1" xfId="0" applyFont="1" applyFill="1" applyBorder="1" applyAlignment="1" applyProtection="1">
      <alignment horizontal="center" vertical="center" textRotation="90" wrapText="1"/>
      <protection locked="0"/>
    </xf>
    <xf numFmtId="0" fontId="41" fillId="15" borderId="1" xfId="0" applyFont="1" applyFill="1" applyBorder="1" applyAlignment="1" applyProtection="1">
      <alignment horizontal="center" vertical="center" textRotation="90" wrapText="1"/>
      <protection locked="0"/>
    </xf>
    <xf numFmtId="0" fontId="42" fillId="16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43" fillId="6" borderId="40" xfId="0" applyFont="1" applyFill="1" applyBorder="1" applyAlignment="1" applyProtection="1">
      <alignment horizontal="center"/>
      <protection locked="0"/>
    </xf>
    <xf numFmtId="1" fontId="1" fillId="4" borderId="39" xfId="0" applyNumberFormat="1" applyFont="1" applyFill="1" applyBorder="1" applyAlignment="1" applyProtection="1">
      <alignment horizontal="center"/>
      <protection locked="0"/>
    </xf>
    <xf numFmtId="1" fontId="1" fillId="7" borderId="39" xfId="0" applyNumberFormat="1" applyFont="1" applyFill="1" applyBorder="1" applyAlignment="1" applyProtection="1">
      <alignment horizontal="center"/>
      <protection locked="0"/>
    </xf>
    <xf numFmtId="1" fontId="43" fillId="8" borderId="39" xfId="0" applyNumberFormat="1" applyFont="1" applyFill="1" applyBorder="1" applyAlignment="1" applyProtection="1">
      <alignment horizontal="center"/>
      <protection locked="0"/>
    </xf>
    <xf numFmtId="1" fontId="1" fillId="9" borderId="39" xfId="0" applyNumberFormat="1" applyFont="1" applyFill="1" applyBorder="1" applyAlignment="1" applyProtection="1">
      <alignment horizontal="center"/>
      <protection locked="0"/>
    </xf>
    <xf numFmtId="1" fontId="43" fillId="3" borderId="39" xfId="0" applyNumberFormat="1" applyFont="1" applyFill="1" applyBorder="1" applyAlignment="1" applyProtection="1">
      <alignment horizontal="center"/>
      <protection locked="0"/>
    </xf>
    <xf numFmtId="1" fontId="1" fillId="10" borderId="39" xfId="0" applyNumberFormat="1" applyFont="1" applyFill="1" applyBorder="1" applyAlignment="1" applyProtection="1">
      <alignment horizontal="center"/>
      <protection locked="0"/>
    </xf>
    <xf numFmtId="1" fontId="43" fillId="11" borderId="39" xfId="0" applyNumberFormat="1" applyFont="1" applyFill="1" applyBorder="1" applyAlignment="1" applyProtection="1">
      <alignment horizontal="center"/>
      <protection locked="0"/>
    </xf>
    <xf numFmtId="1" fontId="1" fillId="12" borderId="39" xfId="0" applyNumberFormat="1" applyFont="1" applyFill="1" applyBorder="1" applyAlignment="1" applyProtection="1">
      <alignment horizontal="center"/>
      <protection locked="0"/>
    </xf>
    <xf numFmtId="1" fontId="43" fillId="13" borderId="39" xfId="0" applyNumberFormat="1" applyFont="1" applyFill="1" applyBorder="1" applyAlignment="1" applyProtection="1">
      <alignment horizontal="center"/>
      <protection locked="0"/>
    </xf>
    <xf numFmtId="1" fontId="43" fillId="14" borderId="39" xfId="0" applyNumberFormat="1" applyFont="1" applyFill="1" applyBorder="1" applyAlignment="1" applyProtection="1">
      <alignment horizontal="center"/>
      <protection locked="0"/>
    </xf>
    <xf numFmtId="1" fontId="43" fillId="15" borderId="4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 wrapText="1"/>
    </xf>
    <xf numFmtId="164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1" fillId="0" borderId="41" xfId="0" applyNumberFormat="1" applyFont="1" applyBorder="1" applyAlignment="1">
      <alignment horizontal="center" vertical="center"/>
    </xf>
    <xf numFmtId="0" fontId="43" fillId="6" borderId="42" xfId="0" applyFont="1" applyFill="1" applyBorder="1" applyAlignment="1" applyProtection="1">
      <alignment horizontal="center"/>
      <protection locked="0"/>
    </xf>
    <xf numFmtId="1" fontId="1" fillId="4" borderId="41" xfId="0" applyNumberFormat="1" applyFont="1" applyFill="1" applyBorder="1" applyAlignment="1" applyProtection="1">
      <alignment horizontal="center"/>
      <protection locked="0"/>
    </xf>
    <xf numFmtId="1" fontId="1" fillId="7" borderId="41" xfId="0" applyNumberFormat="1" applyFont="1" applyFill="1" applyBorder="1" applyAlignment="1" applyProtection="1">
      <alignment horizontal="center"/>
      <protection locked="0"/>
    </xf>
    <xf numFmtId="1" fontId="43" fillId="8" borderId="41" xfId="0" applyNumberFormat="1" applyFont="1" applyFill="1" applyBorder="1" applyAlignment="1" applyProtection="1">
      <alignment horizontal="center"/>
      <protection locked="0"/>
    </xf>
    <xf numFmtId="1" fontId="1" fillId="9" borderId="41" xfId="0" applyNumberFormat="1" applyFont="1" applyFill="1" applyBorder="1" applyAlignment="1" applyProtection="1">
      <alignment horizontal="center"/>
      <protection locked="0"/>
    </xf>
    <xf numFmtId="1" fontId="43" fillId="3" borderId="41" xfId="0" applyNumberFormat="1" applyFont="1" applyFill="1" applyBorder="1" applyAlignment="1" applyProtection="1">
      <alignment horizontal="center"/>
      <protection locked="0"/>
    </xf>
    <xf numFmtId="1" fontId="1" fillId="10" borderId="41" xfId="0" applyNumberFormat="1" applyFont="1" applyFill="1" applyBorder="1" applyAlignment="1" applyProtection="1">
      <alignment horizontal="center"/>
      <protection locked="0"/>
    </xf>
    <xf numFmtId="1" fontId="43" fillId="11" borderId="41" xfId="0" applyNumberFormat="1" applyFont="1" applyFill="1" applyBorder="1" applyAlignment="1" applyProtection="1">
      <alignment horizontal="center"/>
      <protection locked="0"/>
    </xf>
    <xf numFmtId="1" fontId="1" fillId="12" borderId="41" xfId="0" applyNumberFormat="1" applyFont="1" applyFill="1" applyBorder="1" applyAlignment="1" applyProtection="1">
      <alignment horizontal="center"/>
      <protection locked="0"/>
    </xf>
    <xf numFmtId="1" fontId="43" fillId="13" borderId="41" xfId="0" applyNumberFormat="1" applyFont="1" applyFill="1" applyBorder="1" applyAlignment="1" applyProtection="1">
      <alignment horizontal="center"/>
      <protection locked="0"/>
    </xf>
    <xf numFmtId="1" fontId="43" fillId="14" borderId="41" xfId="0" applyNumberFormat="1" applyFont="1" applyFill="1" applyBorder="1" applyAlignment="1" applyProtection="1">
      <alignment horizontal="center"/>
      <protection locked="0"/>
    </xf>
    <xf numFmtId="1" fontId="43" fillId="15" borderId="43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vertical="center"/>
      <protection/>
    </xf>
    <xf numFmtId="0" fontId="41" fillId="6" borderId="2" xfId="0" applyFont="1" applyFill="1" applyBorder="1" applyAlignment="1" applyProtection="1">
      <alignment horizontal="center" textRotation="45" wrapText="1"/>
      <protection locked="0"/>
    </xf>
    <xf numFmtId="0" fontId="42" fillId="4" borderId="1" xfId="0" applyFont="1" applyFill="1" applyBorder="1" applyAlignment="1" applyProtection="1">
      <alignment horizontal="center" textRotation="45" wrapText="1"/>
      <protection locked="0"/>
    </xf>
    <xf numFmtId="0" fontId="42" fillId="7" borderId="1" xfId="0" applyFont="1" applyFill="1" applyBorder="1" applyAlignment="1" applyProtection="1">
      <alignment horizontal="center" textRotation="45" wrapText="1"/>
      <protection locked="0"/>
    </xf>
    <xf numFmtId="0" fontId="41" fillId="8" borderId="1" xfId="0" applyFont="1" applyFill="1" applyBorder="1" applyAlignment="1" applyProtection="1">
      <alignment horizontal="center" textRotation="45" wrapText="1"/>
      <protection locked="0"/>
    </xf>
    <xf numFmtId="0" fontId="42" fillId="9" borderId="1" xfId="0" applyFont="1" applyFill="1" applyBorder="1" applyAlignment="1" applyProtection="1">
      <alignment horizontal="center" textRotation="45" wrapText="1"/>
      <protection locked="0"/>
    </xf>
    <xf numFmtId="0" fontId="41" fillId="3" borderId="1" xfId="0" applyFont="1" applyFill="1" applyBorder="1" applyAlignment="1" applyProtection="1">
      <alignment horizontal="center" textRotation="45" wrapText="1"/>
      <protection locked="0"/>
    </xf>
    <xf numFmtId="0" fontId="42" fillId="10" borderId="1" xfId="0" applyFont="1" applyFill="1" applyBorder="1" applyAlignment="1" applyProtection="1">
      <alignment horizontal="center" textRotation="45" wrapText="1"/>
      <protection locked="0"/>
    </xf>
    <xf numFmtId="0" fontId="41" fillId="11" borderId="1" xfId="0" applyFont="1" applyFill="1" applyBorder="1" applyAlignment="1" applyProtection="1">
      <alignment horizontal="center" textRotation="45" wrapText="1"/>
      <protection locked="0"/>
    </xf>
    <xf numFmtId="0" fontId="42" fillId="12" borderId="1" xfId="0" applyFont="1" applyFill="1" applyBorder="1" applyAlignment="1" applyProtection="1">
      <alignment horizontal="center" textRotation="45" wrapText="1"/>
      <protection locked="0"/>
    </xf>
    <xf numFmtId="0" fontId="41" fillId="13" borderId="1" xfId="0" applyFont="1" applyFill="1" applyBorder="1" applyAlignment="1" applyProtection="1">
      <alignment horizontal="center" textRotation="45" wrapText="1"/>
      <protection locked="0"/>
    </xf>
    <xf numFmtId="0" fontId="41" fillId="14" borderId="1" xfId="0" applyFont="1" applyFill="1" applyBorder="1" applyAlignment="1" applyProtection="1">
      <alignment horizontal="center" textRotation="45" wrapText="1"/>
      <protection locked="0"/>
    </xf>
    <xf numFmtId="0" fontId="41" fillId="15" borderId="1" xfId="0" applyFont="1" applyFill="1" applyBorder="1" applyAlignment="1" applyProtection="1">
      <alignment horizontal="center" textRotation="45" wrapText="1"/>
      <protection locked="0"/>
    </xf>
    <xf numFmtId="1" fontId="42" fillId="0" borderId="1" xfId="0" applyNumberFormat="1" applyFont="1" applyFill="1" applyBorder="1" applyAlignment="1">
      <alignment horizontal="center" textRotation="45" wrapText="1"/>
    </xf>
    <xf numFmtId="0" fontId="42" fillId="16" borderId="1" xfId="0" applyFont="1" applyFill="1" applyBorder="1" applyAlignment="1">
      <alignment horizontal="center" textRotation="45" wrapText="1"/>
    </xf>
    <xf numFmtId="0" fontId="1" fillId="0" borderId="12" xfId="0" applyFont="1" applyFill="1" applyBorder="1" applyAlignment="1">
      <alignment horizontal="center" textRotation="45" wrapText="1"/>
    </xf>
    <xf numFmtId="0" fontId="20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 textRotation="90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164" fontId="46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ill="1" applyBorder="1" applyAlignment="1">
      <alignment vertical="center"/>
    </xf>
    <xf numFmtId="164" fontId="17" fillId="0" borderId="0" xfId="0" applyNumberFormat="1" applyFont="1" applyFill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7" fillId="0" borderId="29" xfId="0" applyFont="1" applyFill="1" applyBorder="1" applyAlignment="1" applyProtection="1">
      <alignment vertical="center"/>
      <protection/>
    </xf>
    <xf numFmtId="0" fontId="17" fillId="0" borderId="4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7" fillId="0" borderId="23" xfId="0" applyFont="1" applyFill="1" applyBorder="1" applyAlignment="1" applyProtection="1">
      <alignment vertical="center"/>
      <protection/>
    </xf>
    <xf numFmtId="0" fontId="47" fillId="0" borderId="2" xfId="0" applyFont="1" applyFill="1" applyBorder="1" applyAlignment="1" applyProtection="1">
      <alignment horizontal="center" vertical="center"/>
      <protection/>
    </xf>
    <xf numFmtId="0" fontId="48" fillId="0" borderId="2" xfId="0" applyFont="1" applyFill="1" applyBorder="1" applyAlignment="1" applyProtection="1">
      <alignment horizontal="center" vertical="center"/>
      <protection/>
    </xf>
    <xf numFmtId="0" fontId="47" fillId="0" borderId="1" xfId="0" applyFont="1" applyFill="1" applyBorder="1" applyAlignment="1" applyProtection="1">
      <alignment horizontal="center" vertical="center"/>
      <protection/>
    </xf>
    <xf numFmtId="0" fontId="47" fillId="2" borderId="36" xfId="0" applyFont="1" applyFill="1" applyBorder="1" applyAlignment="1" applyProtection="1">
      <alignment vertical="center"/>
      <protection/>
    </xf>
    <xf numFmtId="0" fontId="49" fillId="2" borderId="34" xfId="0" applyFont="1" applyFill="1" applyBorder="1" applyAlignment="1" applyProtection="1">
      <alignment horizontal="center" vertical="center"/>
      <protection/>
    </xf>
    <xf numFmtId="0" fontId="49" fillId="0" borderId="3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7" fillId="2" borderId="22" xfId="0" applyFont="1" applyFill="1" applyBorder="1" applyAlignment="1" applyProtection="1">
      <alignment vertical="center"/>
      <protection/>
    </xf>
    <xf numFmtId="0" fontId="49" fillId="2" borderId="0" xfId="0" applyFont="1" applyFill="1" applyBorder="1" applyAlignment="1" applyProtection="1">
      <alignment horizontal="center" vertical="center"/>
      <protection/>
    </xf>
    <xf numFmtId="0" fontId="50" fillId="2" borderId="22" xfId="0" applyFont="1" applyFill="1" applyBorder="1" applyAlignment="1" applyProtection="1">
      <alignment vertical="center" textRotation="90"/>
      <protection/>
    </xf>
    <xf numFmtId="0" fontId="48" fillId="2" borderId="22" xfId="0" applyFont="1" applyFill="1" applyBorder="1" applyAlignment="1" applyProtection="1">
      <alignment vertical="center"/>
      <protection/>
    </xf>
    <xf numFmtId="0" fontId="50" fillId="2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48" fillId="2" borderId="49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vertical="center"/>
      <protection/>
    </xf>
    <xf numFmtId="0" fontId="21" fillId="0" borderId="2" xfId="0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 applyProtection="1">
      <alignment vertical="center"/>
      <protection/>
    </xf>
    <xf numFmtId="164" fontId="0" fillId="16" borderId="33" xfId="0" applyNumberFormat="1" applyFill="1" applyBorder="1" applyAlignment="1">
      <alignment horizontal="center"/>
    </xf>
    <xf numFmtId="164" fontId="0" fillId="16" borderId="44" xfId="0" applyNumberFormat="1" applyFill="1" applyBorder="1" applyAlignment="1">
      <alignment horizontal="center"/>
    </xf>
    <xf numFmtId="1" fontId="42" fillId="0" borderId="1" xfId="0" applyNumberFormat="1" applyFont="1" applyBorder="1" applyAlignment="1" applyProtection="1">
      <alignment textRotation="90" wrapText="1"/>
      <protection locked="0"/>
    </xf>
    <xf numFmtId="0" fontId="0" fillId="10" borderId="0" xfId="0" applyFill="1" applyAlignment="1">
      <alignment/>
    </xf>
    <xf numFmtId="0" fontId="25" fillId="10" borderId="0" xfId="0" applyFont="1" applyFill="1" applyBorder="1" applyAlignment="1" applyProtection="1">
      <alignment horizontal="center" vertical="center"/>
      <protection/>
    </xf>
    <xf numFmtId="0" fontId="19" fillId="10" borderId="0" xfId="0" applyFont="1" applyFill="1" applyBorder="1" applyAlignment="1" applyProtection="1">
      <alignment vertical="center" wrapText="1"/>
      <protection/>
    </xf>
    <xf numFmtId="0" fontId="19" fillId="10" borderId="0" xfId="0" applyFont="1" applyFill="1" applyBorder="1" applyAlignment="1" applyProtection="1">
      <alignment vertical="center"/>
      <protection/>
    </xf>
    <xf numFmtId="0" fontId="0" fillId="10" borderId="0" xfId="0" applyFill="1" applyBorder="1" applyAlignment="1">
      <alignment/>
    </xf>
    <xf numFmtId="0" fontId="17" fillId="10" borderId="0" xfId="0" applyFont="1" applyFill="1" applyBorder="1" applyAlignment="1" applyProtection="1">
      <alignment vertical="center"/>
      <protection/>
    </xf>
    <xf numFmtId="0" fontId="21" fillId="10" borderId="0" xfId="0" applyFont="1" applyFill="1" applyBorder="1" applyAlignment="1" applyProtection="1">
      <alignment vertical="center"/>
      <protection/>
    </xf>
    <xf numFmtId="0" fontId="17" fillId="10" borderId="0" xfId="0" applyFont="1" applyFill="1" applyBorder="1" applyAlignment="1" applyProtection="1">
      <alignment horizontal="center" vertical="center"/>
      <protection/>
    </xf>
    <xf numFmtId="0" fontId="0" fillId="10" borderId="50" xfId="0" applyFill="1" applyBorder="1" applyAlignment="1">
      <alignment/>
    </xf>
    <xf numFmtId="0" fontId="0" fillId="10" borderId="51" xfId="0" applyFill="1" applyBorder="1" applyAlignment="1">
      <alignment/>
    </xf>
    <xf numFmtId="0" fontId="0" fillId="10" borderId="52" xfId="0" applyFill="1" applyBorder="1" applyAlignment="1">
      <alignment/>
    </xf>
    <xf numFmtId="0" fontId="17" fillId="10" borderId="53" xfId="0" applyFont="1" applyFill="1" applyBorder="1" applyAlignment="1" applyProtection="1">
      <alignment vertical="center"/>
      <protection/>
    </xf>
    <xf numFmtId="0" fontId="0" fillId="10" borderId="54" xfId="0" applyFill="1" applyBorder="1" applyAlignment="1">
      <alignment/>
    </xf>
    <xf numFmtId="0" fontId="19" fillId="10" borderId="53" xfId="0" applyFont="1" applyFill="1" applyBorder="1" applyAlignment="1" applyProtection="1">
      <alignment horizontal="left" vertical="center"/>
      <protection/>
    </xf>
    <xf numFmtId="0" fontId="51" fillId="10" borderId="53" xfId="0" applyFont="1" applyFill="1" applyBorder="1" applyAlignment="1" applyProtection="1">
      <alignment horizontal="left" vertical="center"/>
      <protection/>
    </xf>
    <xf numFmtId="0" fontId="0" fillId="10" borderId="55" xfId="0" applyFill="1" applyBorder="1" applyAlignment="1">
      <alignment/>
    </xf>
    <xf numFmtId="0" fontId="0" fillId="10" borderId="56" xfId="0" applyFill="1" applyBorder="1" applyAlignment="1">
      <alignment/>
    </xf>
    <xf numFmtId="0" fontId="0" fillId="10" borderId="57" xfId="0" applyFill="1" applyBorder="1" applyAlignment="1">
      <alignment/>
    </xf>
    <xf numFmtId="0" fontId="54" fillId="0" borderId="0" xfId="0" applyFont="1" applyAlignment="1">
      <alignment/>
    </xf>
    <xf numFmtId="0" fontId="55" fillId="10" borderId="53" xfId="0" applyFont="1" applyFill="1" applyBorder="1" applyAlignment="1" applyProtection="1">
      <alignment horizontal="left" vertical="center"/>
      <protection/>
    </xf>
    <xf numFmtId="0" fontId="50" fillId="2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28" xfId="0" applyFont="1" applyFill="1" applyBorder="1" applyAlignment="1" applyProtection="1">
      <alignment vertical="center"/>
      <protection/>
    </xf>
    <xf numFmtId="0" fontId="50" fillId="0" borderId="25" xfId="0" applyFont="1" applyFill="1" applyBorder="1" applyAlignment="1" applyProtection="1">
      <alignment vertical="center"/>
      <protection/>
    </xf>
    <xf numFmtId="0" fontId="49" fillId="2" borderId="34" xfId="0" applyFont="1" applyFill="1" applyBorder="1" applyAlignment="1" applyProtection="1">
      <alignment vertical="center"/>
      <protection/>
    </xf>
    <xf numFmtId="0" fontId="49" fillId="2" borderId="58" xfId="0" applyFont="1" applyFill="1" applyBorder="1" applyAlignment="1" applyProtection="1">
      <alignment horizontal="center" vertical="center"/>
      <protection/>
    </xf>
    <xf numFmtId="0" fontId="49" fillId="0" borderId="36" xfId="0" applyFont="1" applyFill="1" applyBorder="1" applyAlignment="1" applyProtection="1">
      <alignment vertical="center"/>
      <protection/>
    </xf>
    <xf numFmtId="0" fontId="50" fillId="0" borderId="34" xfId="0" applyFont="1" applyFill="1" applyBorder="1" applyAlignment="1">
      <alignment vertical="center"/>
    </xf>
    <xf numFmtId="0" fontId="50" fillId="0" borderId="58" xfId="0" applyFont="1" applyFill="1" applyBorder="1" applyAlignment="1">
      <alignment horizontal="center" vertical="center"/>
    </xf>
    <xf numFmtId="0" fontId="50" fillId="2" borderId="36" xfId="0" applyFont="1" applyFill="1" applyBorder="1" applyAlignment="1">
      <alignment vertical="center"/>
    </xf>
    <xf numFmtId="1" fontId="50" fillId="2" borderId="34" xfId="0" applyNumberFormat="1" applyFont="1" applyFill="1" applyBorder="1" applyAlignment="1">
      <alignment vertical="center"/>
    </xf>
    <xf numFmtId="1" fontId="50" fillId="2" borderId="58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 applyProtection="1">
      <alignment vertical="center"/>
      <protection/>
    </xf>
    <xf numFmtId="0" fontId="49" fillId="2" borderId="35" xfId="0" applyFont="1" applyFill="1" applyBorder="1" applyAlignment="1" applyProtection="1">
      <alignment horizontal="center" vertical="center"/>
      <protection/>
    </xf>
    <xf numFmtId="0" fontId="49" fillId="0" borderId="22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vertical="center"/>
    </xf>
    <xf numFmtId="0" fontId="50" fillId="0" borderId="35" xfId="0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vertical="center"/>
    </xf>
    <xf numFmtId="1" fontId="50" fillId="2" borderId="0" xfId="0" applyNumberFormat="1" applyFont="1" applyFill="1" applyBorder="1" applyAlignment="1">
      <alignment vertical="center"/>
    </xf>
    <xf numFmtId="1" fontId="50" fillId="2" borderId="35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vertical="center"/>
    </xf>
    <xf numFmtId="0" fontId="50" fillId="2" borderId="35" xfId="0" applyFont="1" applyFill="1" applyBorder="1" applyAlignment="1">
      <alignment horizontal="center" vertical="center"/>
    </xf>
    <xf numFmtId="0" fontId="50" fillId="0" borderId="22" xfId="0" applyFont="1" applyFill="1" applyBorder="1" applyAlignment="1" applyProtection="1">
      <alignment vertical="center"/>
      <protection/>
    </xf>
    <xf numFmtId="0" fontId="50" fillId="2" borderId="28" xfId="0" applyFont="1" applyFill="1" applyBorder="1" applyAlignment="1" applyProtection="1">
      <alignment vertical="center"/>
      <protection/>
    </xf>
    <xf numFmtId="0" fontId="50" fillId="2" borderId="25" xfId="0" applyFont="1" applyFill="1" applyBorder="1" applyAlignment="1" applyProtection="1">
      <alignment vertical="center"/>
      <protection/>
    </xf>
    <xf numFmtId="0" fontId="50" fillId="0" borderId="49" xfId="0" applyFont="1" applyFill="1" applyBorder="1" applyAlignment="1" applyProtection="1">
      <alignment vertical="center"/>
      <protection/>
    </xf>
    <xf numFmtId="0" fontId="50" fillId="0" borderId="28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2" borderId="49" xfId="0" applyFont="1" applyFill="1" applyBorder="1" applyAlignment="1">
      <alignment vertical="center"/>
    </xf>
    <xf numFmtId="0" fontId="50" fillId="2" borderId="28" xfId="0" applyFont="1" applyFill="1" applyBorder="1" applyAlignment="1">
      <alignment vertical="center"/>
    </xf>
    <xf numFmtId="0" fontId="50" fillId="2" borderId="28" xfId="0" applyFont="1" applyFill="1" applyBorder="1" applyAlignment="1">
      <alignment vertical="center"/>
    </xf>
    <xf numFmtId="0" fontId="50" fillId="2" borderId="25" xfId="0" applyFont="1" applyFill="1" applyBorder="1" applyAlignment="1">
      <alignment vertical="center"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0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 applyProtection="1">
      <alignment horizontal="center" vertical="center"/>
      <protection/>
    </xf>
    <xf numFmtId="1" fontId="46" fillId="3" borderId="0" xfId="0" applyNumberFormat="1" applyFont="1" applyFill="1" applyBorder="1" applyAlignment="1" applyProtection="1">
      <alignment vertical="center"/>
      <protection/>
    </xf>
    <xf numFmtId="1" fontId="50" fillId="2" borderId="35" xfId="0" applyNumberFormat="1" applyFont="1" applyFill="1" applyBorder="1" applyAlignment="1" applyProtection="1">
      <alignment horizontal="center" vertical="center"/>
      <protection/>
    </xf>
    <xf numFmtId="164" fontId="50" fillId="0" borderId="34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164" fontId="50" fillId="0" borderId="0" xfId="0" applyNumberFormat="1" applyFont="1" applyFill="1" applyBorder="1" applyAlignment="1" applyProtection="1">
      <alignment vertical="center"/>
      <protection/>
    </xf>
    <xf numFmtId="1" fontId="50" fillId="0" borderId="58" xfId="0" applyNumberFormat="1" applyFont="1" applyFill="1" applyBorder="1" applyAlignment="1" applyProtection="1">
      <alignment horizontal="center" vertical="center"/>
      <protection/>
    </xf>
    <xf numFmtId="1" fontId="50" fillId="0" borderId="35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18" fillId="17" borderId="12" xfId="0" applyFont="1" applyFill="1" applyBorder="1" applyAlignment="1" applyProtection="1">
      <alignment vertical="center" textRotation="45"/>
      <protection/>
    </xf>
    <xf numFmtId="0" fontId="18" fillId="18" borderId="12" xfId="0" applyFont="1" applyFill="1" applyBorder="1" applyAlignment="1" applyProtection="1">
      <alignment vertical="center" textRotation="45"/>
      <protection/>
    </xf>
    <xf numFmtId="0" fontId="18" fillId="18" borderId="1" xfId="0" applyFont="1" applyFill="1" applyBorder="1" applyAlignment="1" applyProtection="1">
      <alignment vertical="center" textRotation="45"/>
      <protection/>
    </xf>
    <xf numFmtId="0" fontId="18" fillId="18" borderId="15" xfId="0" applyFont="1" applyFill="1" applyBorder="1" applyAlignment="1" applyProtection="1">
      <alignment horizontal="center" vertical="center"/>
      <protection/>
    </xf>
    <xf numFmtId="0" fontId="22" fillId="18" borderId="1" xfId="0" applyFont="1" applyFill="1" applyBorder="1" applyAlignment="1" applyProtection="1">
      <alignment vertical="center" textRotation="45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22" fillId="16" borderId="1" xfId="0" applyFont="1" applyFill="1" applyBorder="1" applyAlignment="1" applyProtection="1">
      <alignment vertical="center" textRotation="45"/>
      <protection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vertical="center"/>
      <protection/>
    </xf>
    <xf numFmtId="0" fontId="17" fillId="0" borderId="60" xfId="0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0" borderId="61" xfId="0" applyFont="1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7" fillId="0" borderId="3" xfId="0" applyFont="1" applyFill="1" applyBorder="1" applyAlignment="1" applyProtection="1">
      <alignment vertical="center"/>
      <protection/>
    </xf>
    <xf numFmtId="0" fontId="60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8" fillId="6" borderId="12" xfId="0" applyFont="1" applyFill="1" applyBorder="1" applyAlignment="1" applyProtection="1">
      <alignment vertical="center" textRotation="45"/>
      <protection/>
    </xf>
    <xf numFmtId="0" fontId="18" fillId="6" borderId="15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31" fillId="0" borderId="1" xfId="0" applyFont="1" applyFill="1" applyBorder="1" applyAlignment="1" applyProtection="1">
      <alignment horizontal="center" vertical="center" wrapText="1"/>
      <protection/>
    </xf>
    <xf numFmtId="0" fontId="18" fillId="4" borderId="23" xfId="0" applyFont="1" applyFill="1" applyBorder="1" applyAlignment="1" applyProtection="1">
      <alignment horizontal="center" vertical="center"/>
      <protection/>
    </xf>
    <xf numFmtId="0" fontId="18" fillId="4" borderId="2" xfId="0" applyFont="1" applyFill="1" applyBorder="1" applyAlignment="1" applyProtection="1">
      <alignment horizontal="center" vertical="center"/>
      <protection/>
    </xf>
    <xf numFmtId="0" fontId="18" fillId="4" borderId="12" xfId="0" applyFont="1" applyFill="1" applyBorder="1" applyAlignment="1" applyProtection="1">
      <alignment vertical="center" textRotation="45"/>
      <protection/>
    </xf>
    <xf numFmtId="0" fontId="18" fillId="4" borderId="17" xfId="0" applyFont="1" applyFill="1" applyBorder="1" applyAlignment="1" applyProtection="1">
      <alignment horizontal="center" vertical="center"/>
      <protection/>
    </xf>
    <xf numFmtId="0" fontId="18" fillId="18" borderId="34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6" borderId="1" xfId="0" applyFont="1" applyFill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horizontal="left" vertical="center" textRotation="45"/>
      <protection/>
    </xf>
    <xf numFmtId="0" fontId="18" fillId="0" borderId="22" xfId="0" applyFont="1" applyFill="1" applyBorder="1" applyAlignment="1" applyProtection="1">
      <alignment vertical="center" textRotation="45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17" fillId="0" borderId="26" xfId="0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>
      <alignment horizontal="left" vertical="center" wrapText="1"/>
    </xf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vertical="center"/>
      <protection/>
    </xf>
    <xf numFmtId="2" fontId="0" fillId="0" borderId="13" xfId="0" applyNumberFormat="1" applyFill="1" applyBorder="1" applyAlignment="1">
      <alignment vertical="center"/>
    </xf>
    <xf numFmtId="0" fontId="16" fillId="5" borderId="12" xfId="0" applyFont="1" applyFill="1" applyBorder="1" applyAlignment="1" applyProtection="1">
      <alignment vertical="center" textRotation="90"/>
      <protection/>
    </xf>
    <xf numFmtId="0" fontId="16" fillId="5" borderId="26" xfId="0" applyFont="1" applyFill="1" applyBorder="1" applyAlignment="1" applyProtection="1">
      <alignment vertical="center" textRotation="90"/>
      <protection/>
    </xf>
    <xf numFmtId="0" fontId="16" fillId="5" borderId="13" xfId="0" applyFont="1" applyFill="1" applyBorder="1" applyAlignment="1" applyProtection="1">
      <alignment vertical="center" textRotation="90"/>
      <protection/>
    </xf>
    <xf numFmtId="0" fontId="0" fillId="5" borderId="26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 textRotation="90"/>
      <protection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16" borderId="2" xfId="0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0" fillId="0" borderId="12" xfId="0" applyFont="1" applyFill="1" applyBorder="1" applyAlignment="1" applyProtection="1">
      <alignment horizontal="center" vertical="center" textRotation="90"/>
      <protection/>
    </xf>
    <xf numFmtId="0" fontId="1" fillId="0" borderId="26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48" fillId="0" borderId="17" xfId="0" applyFont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20" fillId="17" borderId="59" xfId="0" applyFont="1" applyFill="1" applyBorder="1" applyAlignment="1" applyProtection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18" fillId="18" borderId="59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18" fillId="5" borderId="59" xfId="0" applyFont="1" applyFill="1" applyBorder="1" applyAlignment="1" applyProtection="1">
      <alignment horizontal="center" vertical="center"/>
      <protection/>
    </xf>
    <xf numFmtId="0" fontId="56" fillId="6" borderId="36" xfId="0" applyFont="1" applyFill="1" applyBorder="1" applyAlignment="1" applyProtection="1">
      <alignment horizontal="center" vertical="center"/>
      <protection/>
    </xf>
    <xf numFmtId="0" fontId="57" fillId="6" borderId="34" xfId="0" applyFont="1" applyFill="1" applyBorder="1" applyAlignment="1">
      <alignment horizontal="center" vertical="center"/>
    </xf>
    <xf numFmtId="0" fontId="57" fillId="6" borderId="58" xfId="0" applyFont="1" applyFill="1" applyBorder="1" applyAlignment="1">
      <alignment horizontal="center" vertical="center"/>
    </xf>
    <xf numFmtId="0" fontId="18" fillId="5" borderId="15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0" fillId="17" borderId="23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18" fillId="18" borderId="2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18" fillId="5" borderId="23" xfId="0" applyFont="1" applyFill="1" applyBorder="1" applyAlignment="1" applyProtection="1">
      <alignment horizontal="center" vertical="center"/>
      <protection/>
    </xf>
    <xf numFmtId="0" fontId="1" fillId="16" borderId="23" xfId="0" applyFont="1" applyFill="1" applyBorder="1" applyAlignment="1">
      <alignment horizontal="center" vertical="center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190500</xdr:rowOff>
    </xdr:from>
    <xdr:to>
      <xdr:col>5</xdr:col>
      <xdr:colOff>161925</xdr:colOff>
      <xdr:row>1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750" t="40625" r="28375" b="45832"/>
        <a:stretch>
          <a:fillRect/>
        </a:stretch>
      </xdr:blipFill>
      <xdr:spPr>
        <a:xfrm>
          <a:off x="104775" y="209550"/>
          <a:ext cx="45624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2</xdr:col>
      <xdr:colOff>1600200</xdr:colOff>
      <xdr:row>1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243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685800</xdr:rowOff>
    </xdr:from>
    <xdr:to>
      <xdr:col>5</xdr:col>
      <xdr:colOff>361950</xdr:colOff>
      <xdr:row>1</xdr:row>
      <xdr:rowOff>1323975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9750" t="40625" r="28375" b="45832"/>
        <a:stretch>
          <a:fillRect/>
        </a:stretch>
      </xdr:blipFill>
      <xdr:spPr>
        <a:xfrm>
          <a:off x="19050" y="857250"/>
          <a:ext cx="33909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3</xdr:col>
      <xdr:colOff>990600</xdr:colOff>
      <xdr:row>1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243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180975</xdr:rowOff>
    </xdr:from>
    <xdr:to>
      <xdr:col>4</xdr:col>
      <xdr:colOff>361950</xdr:colOff>
      <xdr:row>1</xdr:row>
      <xdr:rowOff>962025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19750" t="40625" r="28375" b="45832"/>
        <a:stretch>
          <a:fillRect/>
        </a:stretch>
      </xdr:blipFill>
      <xdr:spPr>
        <a:xfrm>
          <a:off x="0" y="200025"/>
          <a:ext cx="41338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180975</xdr:rowOff>
    </xdr:from>
    <xdr:to>
      <xdr:col>4</xdr:col>
      <xdr:colOff>361950</xdr:colOff>
      <xdr:row>12</xdr:row>
      <xdr:rowOff>962025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19750" t="40625" r="28375" b="45832"/>
        <a:stretch>
          <a:fillRect/>
        </a:stretch>
      </xdr:blipFill>
      <xdr:spPr>
        <a:xfrm>
          <a:off x="0" y="4343400"/>
          <a:ext cx="41338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180975</xdr:rowOff>
    </xdr:from>
    <xdr:to>
      <xdr:col>4</xdr:col>
      <xdr:colOff>361950</xdr:colOff>
      <xdr:row>24</xdr:row>
      <xdr:rowOff>971550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l="19750" t="40625" r="28375" b="45832"/>
        <a:stretch>
          <a:fillRect/>
        </a:stretch>
      </xdr:blipFill>
      <xdr:spPr>
        <a:xfrm>
          <a:off x="0" y="8467725"/>
          <a:ext cx="41338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219075</xdr:rowOff>
    </xdr:from>
    <xdr:to>
      <xdr:col>5</xdr:col>
      <xdr:colOff>228600</xdr:colOff>
      <xdr:row>1</xdr:row>
      <xdr:rowOff>1076325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rcRect l="19750" t="40625" r="28375" b="45832"/>
        <a:stretch>
          <a:fillRect/>
        </a:stretch>
      </xdr:blipFill>
      <xdr:spPr>
        <a:xfrm>
          <a:off x="400050" y="238125"/>
          <a:ext cx="45624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36"/>
  <sheetViews>
    <sheetView showGridLines="0" workbookViewId="0" topLeftCell="A15">
      <selection activeCell="B2" sqref="B2"/>
    </sheetView>
  </sheetViews>
  <sheetFormatPr defaultColWidth="9.140625" defaultRowHeight="12.75"/>
  <cols>
    <col min="1" max="1" width="1.57421875" style="15" customWidth="1"/>
    <col min="2" max="2" width="103.421875" style="17" customWidth="1"/>
    <col min="3" max="14" width="7.140625" style="15" customWidth="1"/>
    <col min="15" max="17" width="6.8515625" style="15" customWidth="1"/>
    <col min="18" max="19" width="6.28125" style="15" customWidth="1"/>
    <col min="20" max="16384" width="9.140625" style="15" customWidth="1"/>
  </cols>
  <sheetData>
    <row r="1" ht="34.5" thickTop="1">
      <c r="B1" s="18" t="s">
        <v>110</v>
      </c>
    </row>
    <row r="2" ht="21" thickBot="1">
      <c r="B2" s="19" t="s">
        <v>11</v>
      </c>
    </row>
    <row r="3" ht="8.25" customHeight="1" thickBot="1" thickTop="1">
      <c r="B3" s="26"/>
    </row>
    <row r="4" ht="16.5" thickTop="1">
      <c r="B4" s="25" t="s">
        <v>13</v>
      </c>
    </row>
    <row r="5" ht="12.75">
      <c r="B5" s="20" t="s">
        <v>21</v>
      </c>
    </row>
    <row r="6" ht="12.75">
      <c r="B6" s="21" t="s">
        <v>14</v>
      </c>
    </row>
    <row r="7" ht="12.75">
      <c r="B7" s="20" t="s">
        <v>15</v>
      </c>
    </row>
    <row r="8" ht="12.75">
      <c r="B8" s="20" t="s">
        <v>16</v>
      </c>
    </row>
    <row r="9" ht="12.75">
      <c r="B9" s="20" t="s">
        <v>17</v>
      </c>
    </row>
    <row r="10" ht="12.75">
      <c r="B10" s="20"/>
    </row>
    <row r="11" ht="13.5" thickBot="1">
      <c r="B11" s="24" t="s">
        <v>20</v>
      </c>
    </row>
    <row r="12" ht="8.25" customHeight="1" thickBot="1" thickTop="1">
      <c r="B12" s="27"/>
    </row>
    <row r="13" spans="2:25" s="16" customFormat="1" ht="15.75" thickTop="1">
      <c r="B13" s="23" t="s">
        <v>51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20" s="16" customFormat="1" ht="13.5" thickBot="1">
      <c r="B14" s="22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s="16" customFormat="1" ht="8.25" customHeight="1" thickBot="1" thickTop="1">
      <c r="B15" s="2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s="16" customFormat="1" ht="30.75" thickTop="1">
      <c r="B16" s="23" t="s">
        <v>53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s="16" customFormat="1" ht="25.5">
      <c r="B17" s="21" t="s">
        <v>52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s="16" customFormat="1" ht="12.75">
      <c r="B18" s="20" t="s">
        <v>24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s="16" customFormat="1" ht="12.75">
      <c r="B19" s="20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s="16" customFormat="1" ht="12.75">
      <c r="B20" s="20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s="16" customFormat="1" ht="25.5">
      <c r="B21" s="20" t="s">
        <v>54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s="16" customFormat="1" ht="13.5" thickBot="1">
      <c r="B22" s="2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s="16" customFormat="1" ht="45.75" thickTop="1">
      <c r="B23" s="23" t="s">
        <v>98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s="16" customFormat="1" ht="25.5">
      <c r="B24" s="21" t="s">
        <v>75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s="16" customFormat="1" ht="25.5">
      <c r="B25" s="21" t="s">
        <v>96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s="16" customFormat="1" ht="25.5">
      <c r="B26" s="21" t="s">
        <v>97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s="16" customFormat="1" ht="12.75">
      <c r="B27" s="2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s="16" customFormat="1" ht="26.25" thickBot="1">
      <c r="B28" s="22" t="s">
        <v>55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8.25" customHeight="1" thickBot="1" thickTop="1">
      <c r="B29" s="27"/>
    </row>
    <row r="30" spans="2:25" s="16" customFormat="1" ht="30.75" thickTop="1">
      <c r="B30" s="23" t="s">
        <v>86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0" s="16" customFormat="1" ht="13.5" thickBot="1">
      <c r="B31" s="2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6" customFormat="1" ht="8.25" customHeight="1" thickTop="1">
      <c r="B32" s="2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8.25" customHeight="1">
      <c r="B33" s="33"/>
    </row>
    <row r="34" ht="15">
      <c r="B34" s="32" t="s">
        <v>0</v>
      </c>
    </row>
    <row r="35" ht="14.25" customHeight="1">
      <c r="B35" s="20" t="s">
        <v>56</v>
      </c>
    </row>
    <row r="36" ht="6" customHeight="1" thickBot="1">
      <c r="B36" s="22"/>
    </row>
    <row r="37" ht="13.5" thickTop="1"/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7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4" max="4" width="21.28125" style="0" customWidth="1"/>
    <col min="5" max="5" width="14.8515625" style="0" customWidth="1"/>
  </cols>
  <sheetData>
    <row r="4" ht="13.5" thickBot="1"/>
    <row r="5" spans="1:5" ht="15.75" thickBot="1">
      <c r="A5" s="435" t="s">
        <v>42</v>
      </c>
      <c r="B5" s="72" t="s">
        <v>30</v>
      </c>
      <c r="C5" s="71" t="s">
        <v>31</v>
      </c>
      <c r="D5" s="424" t="s">
        <v>3</v>
      </c>
      <c r="E5" s="425" t="s">
        <v>4</v>
      </c>
    </row>
    <row r="6" spans="1:5" ht="22.5">
      <c r="A6" s="438"/>
      <c r="B6" s="157">
        <v>1</v>
      </c>
      <c r="C6" s="59"/>
      <c r="D6" s="60" t="str">
        <f>+Teams!C8</f>
        <v>DogBots</v>
      </c>
      <c r="E6" s="426"/>
    </row>
    <row r="7" spans="1:5" ht="24" thickBot="1">
      <c r="A7" s="438"/>
      <c r="B7" s="158">
        <v>2</v>
      </c>
      <c r="C7" s="64"/>
      <c r="D7" s="60" t="str">
        <f>+Teams!C9</f>
        <v>Earthlings</v>
      </c>
      <c r="E7" s="426"/>
    </row>
    <row r="8" spans="1:5" ht="15.75" thickBot="1">
      <c r="A8" s="438"/>
      <c r="B8" s="72" t="s">
        <v>30</v>
      </c>
      <c r="C8" s="71" t="s">
        <v>31</v>
      </c>
      <c r="D8" s="424" t="s">
        <v>3</v>
      </c>
      <c r="E8" s="426"/>
    </row>
    <row r="9" spans="1:5" ht="22.5">
      <c r="A9" s="438"/>
      <c r="B9" s="157">
        <v>1</v>
      </c>
      <c r="C9" s="59"/>
      <c r="D9" s="60" t="str">
        <f>+Teams!C10</f>
        <v>Robo Raiders</v>
      </c>
      <c r="E9" s="426"/>
    </row>
    <row r="10" spans="1:5" ht="24" thickBot="1">
      <c r="A10" s="438"/>
      <c r="B10" s="158">
        <v>2</v>
      </c>
      <c r="C10" s="64"/>
      <c r="D10" s="60" t="str">
        <f>+Teams!C11</f>
        <v>Happy Hippos</v>
      </c>
      <c r="E10" s="426"/>
    </row>
    <row r="11" spans="1:5" ht="15.75" thickBot="1">
      <c r="A11" s="438"/>
      <c r="B11" s="72" t="s">
        <v>30</v>
      </c>
      <c r="C11" s="71" t="s">
        <v>31</v>
      </c>
      <c r="D11" s="424" t="s">
        <v>3</v>
      </c>
      <c r="E11" s="426"/>
    </row>
    <row r="12" spans="1:5" ht="22.5">
      <c r="A12" s="438"/>
      <c r="B12" s="157">
        <v>1</v>
      </c>
      <c r="C12" s="59"/>
      <c r="D12" s="60" t="str">
        <f>+Teams!C12</f>
        <v>Marz Bars</v>
      </c>
      <c r="E12" s="426"/>
    </row>
    <row r="13" spans="1:5" ht="24" thickBot="1">
      <c r="A13" s="438"/>
      <c r="B13" s="158">
        <v>2</v>
      </c>
      <c r="C13" s="64"/>
      <c r="D13" s="60" t="str">
        <f>+Teams!C13</f>
        <v>K-9 Bots</v>
      </c>
      <c r="E13" s="426"/>
    </row>
    <row r="14" spans="1:5" ht="15.75" thickBot="1">
      <c r="A14" s="438"/>
      <c r="B14" s="72" t="s">
        <v>30</v>
      </c>
      <c r="C14" s="71" t="s">
        <v>31</v>
      </c>
      <c r="D14" s="424" t="s">
        <v>3</v>
      </c>
      <c r="E14" s="426"/>
    </row>
    <row r="15" spans="1:5" ht="22.5">
      <c r="A15" s="438"/>
      <c r="B15" s="157">
        <v>1</v>
      </c>
      <c r="C15" s="59"/>
      <c r="D15" s="60" t="str">
        <f>+Teams!C14</f>
        <v>Red Rover</v>
      </c>
      <c r="E15" s="426"/>
    </row>
    <row r="16" spans="1:5" ht="24" thickBot="1">
      <c r="A16" s="438"/>
      <c r="B16" s="158">
        <v>2</v>
      </c>
      <c r="C16" s="64"/>
      <c r="D16" s="60" t="str">
        <f>+Teams!C15</f>
        <v>Solar Flares</v>
      </c>
      <c r="E16" s="426"/>
    </row>
    <row r="17" spans="1:5" ht="15.75" thickBot="1">
      <c r="A17" s="438"/>
      <c r="B17" s="72" t="s">
        <v>30</v>
      </c>
      <c r="C17" s="71" t="s">
        <v>31</v>
      </c>
      <c r="D17" s="424" t="s">
        <v>3</v>
      </c>
      <c r="E17" s="426"/>
    </row>
    <row r="18" spans="1:5" ht="22.5">
      <c r="A18" s="438"/>
      <c r="B18" s="157">
        <v>1</v>
      </c>
      <c r="C18" s="59"/>
      <c r="D18" s="60" t="str">
        <f>+Teams!C16</f>
        <v>TigerBots</v>
      </c>
      <c r="E18" s="426"/>
    </row>
    <row r="19" spans="1:5" ht="24" thickBot="1">
      <c r="A19" s="439"/>
      <c r="B19" s="158">
        <v>2</v>
      </c>
      <c r="C19" s="64"/>
      <c r="D19" s="430" t="str">
        <f>+Teams!C17</f>
        <v>Chaos Comets</v>
      </c>
      <c r="E19" s="428"/>
    </row>
    <row r="20" spans="1:4" ht="24" thickBot="1">
      <c r="A20" s="12"/>
      <c r="B20" s="159"/>
      <c r="C20" s="89"/>
      <c r="D20" s="80"/>
    </row>
    <row r="21" spans="1:5" ht="15.75" thickBot="1">
      <c r="A21" s="435" t="s">
        <v>44</v>
      </c>
      <c r="B21" s="72" t="s">
        <v>30</v>
      </c>
      <c r="C21" s="71" t="s">
        <v>31</v>
      </c>
      <c r="D21" s="424" t="s">
        <v>3</v>
      </c>
      <c r="E21" s="425" t="s">
        <v>4</v>
      </c>
    </row>
    <row r="22" spans="1:5" ht="22.5">
      <c r="A22" s="438"/>
      <c r="B22" s="157">
        <v>2</v>
      </c>
      <c r="C22" s="59"/>
      <c r="D22" s="60" t="str">
        <f>+D6</f>
        <v>DogBots</v>
      </c>
      <c r="E22" s="426"/>
    </row>
    <row r="23" spans="1:5" ht="24" thickBot="1">
      <c r="A23" s="438"/>
      <c r="B23" s="158">
        <v>1</v>
      </c>
      <c r="C23" s="64"/>
      <c r="D23" s="118" t="str">
        <f>+D10</f>
        <v>Happy Hippos</v>
      </c>
      <c r="E23" s="426"/>
    </row>
    <row r="24" spans="1:5" ht="15.75" thickBot="1">
      <c r="A24" s="438"/>
      <c r="B24" s="72" t="s">
        <v>30</v>
      </c>
      <c r="C24" s="71" t="s">
        <v>31</v>
      </c>
      <c r="D24" s="424" t="s">
        <v>3</v>
      </c>
      <c r="E24" s="426"/>
    </row>
    <row r="25" spans="1:5" ht="22.5">
      <c r="A25" s="438"/>
      <c r="B25" s="157">
        <v>2</v>
      </c>
      <c r="C25" s="59"/>
      <c r="D25" s="60" t="str">
        <f>+D9</f>
        <v>Robo Raiders</v>
      </c>
      <c r="E25" s="426"/>
    </row>
    <row r="26" spans="1:5" ht="24" thickBot="1">
      <c r="A26" s="438"/>
      <c r="B26" s="158">
        <v>1</v>
      </c>
      <c r="C26" s="64"/>
      <c r="D26" s="118" t="str">
        <f>+D13</f>
        <v>K-9 Bots</v>
      </c>
      <c r="E26" s="426"/>
    </row>
    <row r="27" spans="1:5" ht="15.75" thickBot="1">
      <c r="A27" s="438"/>
      <c r="B27" s="72" t="s">
        <v>30</v>
      </c>
      <c r="C27" s="71" t="s">
        <v>31</v>
      </c>
      <c r="D27" s="424" t="s">
        <v>3</v>
      </c>
      <c r="E27" s="426"/>
    </row>
    <row r="28" spans="1:5" ht="22.5">
      <c r="A28" s="438"/>
      <c r="B28" s="157">
        <v>2</v>
      </c>
      <c r="C28" s="59"/>
      <c r="D28" s="60" t="str">
        <f>+D12</f>
        <v>Marz Bars</v>
      </c>
      <c r="E28" s="426"/>
    </row>
    <row r="29" spans="1:5" ht="24" thickBot="1">
      <c r="A29" s="438"/>
      <c r="B29" s="158">
        <v>1</v>
      </c>
      <c r="C29" s="64"/>
      <c r="D29" s="118" t="str">
        <f>+D16</f>
        <v>Solar Flares</v>
      </c>
      <c r="E29" s="426"/>
    </row>
    <row r="30" spans="1:5" ht="15.75" thickBot="1">
      <c r="A30" s="438"/>
      <c r="B30" s="72" t="s">
        <v>30</v>
      </c>
      <c r="C30" s="71" t="s">
        <v>31</v>
      </c>
      <c r="D30" s="424" t="s">
        <v>3</v>
      </c>
      <c r="E30" s="426"/>
    </row>
    <row r="31" spans="1:5" ht="22.5">
      <c r="A31" s="438"/>
      <c r="B31" s="157">
        <v>2</v>
      </c>
      <c r="C31" s="59"/>
      <c r="D31" s="60" t="str">
        <f>+D15</f>
        <v>Red Rover</v>
      </c>
      <c r="E31" s="426"/>
    </row>
    <row r="32" spans="1:5" ht="24" thickBot="1">
      <c r="A32" s="438"/>
      <c r="B32" s="158">
        <v>1</v>
      </c>
      <c r="C32" s="64"/>
      <c r="D32" s="118" t="str">
        <f>+D19</f>
        <v>Chaos Comets</v>
      </c>
      <c r="E32" s="426"/>
    </row>
    <row r="33" spans="1:5" ht="15.75" thickBot="1">
      <c r="A33" s="438"/>
      <c r="B33" s="72" t="s">
        <v>30</v>
      </c>
      <c r="C33" s="71" t="s">
        <v>31</v>
      </c>
      <c r="D33" s="424" t="s">
        <v>3</v>
      </c>
      <c r="E33" s="426"/>
    </row>
    <row r="34" spans="1:5" ht="22.5">
      <c r="A34" s="438"/>
      <c r="B34" s="157">
        <v>2</v>
      </c>
      <c r="C34" s="59"/>
      <c r="D34" s="60" t="str">
        <f>+D18</f>
        <v>TigerBots</v>
      </c>
      <c r="E34" s="426"/>
    </row>
    <row r="35" spans="1:5" ht="24" thickBot="1">
      <c r="A35" s="439"/>
      <c r="B35" s="158">
        <v>1</v>
      </c>
      <c r="C35" s="64"/>
      <c r="D35" s="427" t="str">
        <f>+D7</f>
        <v>Earthlings</v>
      </c>
      <c r="E35" s="428"/>
    </row>
    <row r="36" spans="1:4" ht="24" thickBot="1">
      <c r="A36" s="56"/>
      <c r="B36" s="159"/>
      <c r="C36" s="89"/>
      <c r="D36" s="80"/>
    </row>
    <row r="37" spans="1:5" ht="15.75" thickBot="1">
      <c r="A37" s="435" t="s">
        <v>45</v>
      </c>
      <c r="B37" s="72" t="s">
        <v>30</v>
      </c>
      <c r="C37" s="71" t="s">
        <v>31</v>
      </c>
      <c r="D37" s="424" t="s">
        <v>3</v>
      </c>
      <c r="E37" s="425" t="s">
        <v>4</v>
      </c>
    </row>
    <row r="38" spans="1:5" ht="22.5">
      <c r="A38" s="438"/>
      <c r="B38" s="157">
        <v>1</v>
      </c>
      <c r="C38" s="59"/>
      <c r="D38" s="60" t="str">
        <f>+D22</f>
        <v>DogBots</v>
      </c>
      <c r="E38" s="426"/>
    </row>
    <row r="39" spans="1:5" ht="24" thickBot="1">
      <c r="A39" s="438"/>
      <c r="B39" s="158">
        <v>2</v>
      </c>
      <c r="C39" s="64"/>
      <c r="D39" s="118" t="str">
        <f>+D26</f>
        <v>K-9 Bots</v>
      </c>
      <c r="E39" s="426"/>
    </row>
    <row r="40" spans="1:5" ht="15.75" thickBot="1">
      <c r="A40" s="438"/>
      <c r="B40" s="72" t="s">
        <v>30</v>
      </c>
      <c r="C40" s="71" t="s">
        <v>31</v>
      </c>
      <c r="D40" s="424" t="s">
        <v>3</v>
      </c>
      <c r="E40" s="426"/>
    </row>
    <row r="41" spans="1:5" ht="22.5">
      <c r="A41" s="438"/>
      <c r="B41" s="157">
        <v>1</v>
      </c>
      <c r="C41" s="59"/>
      <c r="D41" s="60" t="str">
        <f>+D25</f>
        <v>Robo Raiders</v>
      </c>
      <c r="E41" s="426"/>
    </row>
    <row r="42" spans="1:5" ht="24" thickBot="1">
      <c r="A42" s="438"/>
      <c r="B42" s="158">
        <v>2</v>
      </c>
      <c r="C42" s="64"/>
      <c r="D42" s="118" t="str">
        <f>+D29</f>
        <v>Solar Flares</v>
      </c>
      <c r="E42" s="426"/>
    </row>
    <row r="43" spans="1:5" ht="15.75" thickBot="1">
      <c r="A43" s="438"/>
      <c r="B43" s="72" t="s">
        <v>30</v>
      </c>
      <c r="C43" s="71" t="s">
        <v>31</v>
      </c>
      <c r="D43" s="424" t="s">
        <v>3</v>
      </c>
      <c r="E43" s="426"/>
    </row>
    <row r="44" spans="1:5" ht="22.5">
      <c r="A44" s="438"/>
      <c r="B44" s="157">
        <v>1</v>
      </c>
      <c r="C44" s="59"/>
      <c r="D44" s="60" t="str">
        <f>+D28</f>
        <v>Marz Bars</v>
      </c>
      <c r="E44" s="426"/>
    </row>
    <row r="45" spans="1:5" ht="24" thickBot="1">
      <c r="A45" s="438"/>
      <c r="B45" s="158">
        <v>2</v>
      </c>
      <c r="C45" s="64"/>
      <c r="D45" s="118" t="str">
        <f>+D32</f>
        <v>Chaos Comets</v>
      </c>
      <c r="E45" s="426"/>
    </row>
    <row r="46" spans="1:5" ht="15.75" thickBot="1">
      <c r="A46" s="438"/>
      <c r="B46" s="72" t="s">
        <v>30</v>
      </c>
      <c r="C46" s="71" t="s">
        <v>31</v>
      </c>
      <c r="D46" s="424" t="s">
        <v>3</v>
      </c>
      <c r="E46" s="426"/>
    </row>
    <row r="47" spans="1:5" ht="22.5">
      <c r="A47" s="438"/>
      <c r="B47" s="157">
        <v>1</v>
      </c>
      <c r="C47" s="59"/>
      <c r="D47" s="60" t="str">
        <f>+D31</f>
        <v>Red Rover</v>
      </c>
      <c r="E47" s="426"/>
    </row>
    <row r="48" spans="1:5" ht="24" thickBot="1">
      <c r="A48" s="438"/>
      <c r="B48" s="158">
        <v>2</v>
      </c>
      <c r="C48" s="64"/>
      <c r="D48" s="118" t="str">
        <f>+D35</f>
        <v>Earthlings</v>
      </c>
      <c r="E48" s="426"/>
    </row>
    <row r="49" spans="1:5" ht="15.75" thickBot="1">
      <c r="A49" s="438"/>
      <c r="B49" s="72" t="s">
        <v>30</v>
      </c>
      <c r="C49" s="71" t="s">
        <v>31</v>
      </c>
      <c r="D49" s="424" t="s">
        <v>3</v>
      </c>
      <c r="E49" s="426"/>
    </row>
    <row r="50" spans="1:5" ht="22.5">
      <c r="A50" s="438"/>
      <c r="B50" s="157">
        <v>1</v>
      </c>
      <c r="C50" s="59"/>
      <c r="D50" s="60" t="str">
        <f>+D34</f>
        <v>TigerBots</v>
      </c>
      <c r="E50" s="426"/>
    </row>
    <row r="51" spans="1:5" ht="24" thickBot="1">
      <c r="A51" s="439"/>
      <c r="B51" s="158">
        <v>2</v>
      </c>
      <c r="C51" s="64"/>
      <c r="D51" s="427" t="str">
        <f>+D23</f>
        <v>Happy Hippos</v>
      </c>
      <c r="E51" s="428"/>
    </row>
    <row r="52" spans="1:4" ht="24" thickBot="1">
      <c r="A52" s="56"/>
      <c r="B52" s="429"/>
      <c r="C52" s="89"/>
      <c r="D52" s="80"/>
    </row>
    <row r="53" spans="1:5" ht="15.75" thickBot="1">
      <c r="A53" s="435" t="s">
        <v>46</v>
      </c>
      <c r="B53" s="72" t="s">
        <v>30</v>
      </c>
      <c r="C53" s="71" t="s">
        <v>31</v>
      </c>
      <c r="D53" s="424" t="s">
        <v>3</v>
      </c>
      <c r="E53" s="425" t="s">
        <v>4</v>
      </c>
    </row>
    <row r="54" spans="1:5" ht="22.5">
      <c r="A54" s="438"/>
      <c r="B54" s="157">
        <v>2</v>
      </c>
      <c r="C54" s="59"/>
      <c r="D54" s="60" t="str">
        <f>+D38</f>
        <v>DogBots</v>
      </c>
      <c r="E54" s="426"/>
    </row>
    <row r="55" spans="1:5" ht="24" thickBot="1">
      <c r="A55" s="438"/>
      <c r="B55" s="158">
        <v>1</v>
      </c>
      <c r="C55" s="64"/>
      <c r="D55" s="118" t="str">
        <f>+D42</f>
        <v>Solar Flares</v>
      </c>
      <c r="E55" s="426"/>
    </row>
    <row r="56" spans="1:5" ht="15.75" thickBot="1">
      <c r="A56" s="438"/>
      <c r="B56" s="72" t="s">
        <v>30</v>
      </c>
      <c r="C56" s="71" t="s">
        <v>31</v>
      </c>
      <c r="D56" s="424" t="s">
        <v>3</v>
      </c>
      <c r="E56" s="426"/>
    </row>
    <row r="57" spans="1:5" ht="22.5">
      <c r="A57" s="438"/>
      <c r="B57" s="157">
        <v>2</v>
      </c>
      <c r="C57" s="59"/>
      <c r="D57" s="60" t="str">
        <f>+D41</f>
        <v>Robo Raiders</v>
      </c>
      <c r="E57" s="426"/>
    </row>
    <row r="58" spans="1:5" ht="24" thickBot="1">
      <c r="A58" s="438"/>
      <c r="B58" s="158">
        <v>1</v>
      </c>
      <c r="C58" s="64"/>
      <c r="D58" s="118" t="str">
        <f>+D45</f>
        <v>Chaos Comets</v>
      </c>
      <c r="E58" s="426"/>
    </row>
    <row r="59" spans="1:5" ht="15.75" thickBot="1">
      <c r="A59" s="438"/>
      <c r="B59" s="72" t="s">
        <v>30</v>
      </c>
      <c r="C59" s="71" t="s">
        <v>31</v>
      </c>
      <c r="D59" s="424" t="s">
        <v>3</v>
      </c>
      <c r="E59" s="426"/>
    </row>
    <row r="60" spans="1:5" ht="22.5">
      <c r="A60" s="438"/>
      <c r="B60" s="157">
        <v>2</v>
      </c>
      <c r="C60" s="59"/>
      <c r="D60" s="60" t="str">
        <f>+D44</f>
        <v>Marz Bars</v>
      </c>
      <c r="E60" s="426"/>
    </row>
    <row r="61" spans="1:5" ht="24" thickBot="1">
      <c r="A61" s="438"/>
      <c r="B61" s="158">
        <v>1</v>
      </c>
      <c r="C61" s="64"/>
      <c r="D61" s="118" t="str">
        <f>+D48</f>
        <v>Earthlings</v>
      </c>
      <c r="E61" s="426"/>
    </row>
    <row r="62" spans="1:5" ht="15.75" thickBot="1">
      <c r="A62" s="438"/>
      <c r="B62" s="72" t="s">
        <v>30</v>
      </c>
      <c r="C62" s="71" t="s">
        <v>31</v>
      </c>
      <c r="D62" s="424" t="s">
        <v>3</v>
      </c>
      <c r="E62" s="426"/>
    </row>
    <row r="63" spans="1:5" ht="22.5">
      <c r="A63" s="438"/>
      <c r="B63" s="157">
        <v>2</v>
      </c>
      <c r="C63" s="59"/>
      <c r="D63" s="60" t="str">
        <f>+D47</f>
        <v>Red Rover</v>
      </c>
      <c r="E63" s="426"/>
    </row>
    <row r="64" spans="1:5" ht="24" thickBot="1">
      <c r="A64" s="438"/>
      <c r="B64" s="158">
        <v>1</v>
      </c>
      <c r="C64" s="64"/>
      <c r="D64" s="118" t="str">
        <f>+D51</f>
        <v>Happy Hippos</v>
      </c>
      <c r="E64" s="426"/>
    </row>
    <row r="65" spans="1:5" ht="15.75" thickBot="1">
      <c r="A65" s="438"/>
      <c r="B65" s="72" t="s">
        <v>30</v>
      </c>
      <c r="C65" s="71" t="s">
        <v>31</v>
      </c>
      <c r="D65" s="424" t="s">
        <v>3</v>
      </c>
      <c r="E65" s="426"/>
    </row>
    <row r="66" spans="1:5" ht="22.5">
      <c r="A66" s="438"/>
      <c r="B66" s="157">
        <v>2</v>
      </c>
      <c r="C66" s="59"/>
      <c r="D66" s="60" t="str">
        <f>+D50</f>
        <v>TigerBots</v>
      </c>
      <c r="E66" s="426"/>
    </row>
    <row r="67" spans="1:5" ht="24" thickBot="1">
      <c r="A67" s="439"/>
      <c r="B67" s="158">
        <v>1</v>
      </c>
      <c r="C67" s="64"/>
      <c r="D67" s="427" t="str">
        <f>+D39</f>
        <v>K-9 Bots</v>
      </c>
      <c r="E67" s="428"/>
    </row>
  </sheetData>
  <mergeCells count="4">
    <mergeCell ref="A5:A19"/>
    <mergeCell ref="A21:A35"/>
    <mergeCell ref="A37:A51"/>
    <mergeCell ref="A53:A67"/>
  </mergeCells>
  <printOptions/>
  <pageMargins left="0.75" right="0.75" top="0.56" bottom="0.51" header="0.5" footer="0.5"/>
  <pageSetup fitToHeight="1" fitToWidth="1" horizontalDpi="300" verticalDpi="300" orientation="portrait" scale="56" r:id="rId1"/>
  <rowBreaks count="1" manualBreakCount="1">
    <brk id="3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BN122"/>
  <sheetViews>
    <sheetView showGridLines="0" zoomScale="75" zoomScaleNormal="75" workbookViewId="0" topLeftCell="A1">
      <selection activeCell="AF7" sqref="AF7"/>
    </sheetView>
  </sheetViews>
  <sheetFormatPr defaultColWidth="9.140625" defaultRowHeight="12.75"/>
  <cols>
    <col min="1" max="1" width="5.140625" style="6" customWidth="1"/>
    <col min="2" max="2" width="9.28125" style="6" customWidth="1"/>
    <col min="3" max="3" width="9.140625" style="6" customWidth="1"/>
    <col min="4" max="4" width="35.00390625" style="7" customWidth="1"/>
    <col min="5" max="5" width="12.421875" style="6" bestFit="1" customWidth="1"/>
    <col min="6" max="7" width="8.421875" style="6" customWidth="1"/>
    <col min="8" max="8" width="8.00390625" style="6" customWidth="1"/>
    <col min="9" max="20" width="8.421875" style="6" customWidth="1"/>
    <col min="21" max="21" width="0.9921875" style="6" customWidth="1"/>
    <col min="22" max="66" width="9.140625" style="56" customWidth="1"/>
    <col min="67" max="16384" width="9.140625" style="6" customWidth="1"/>
  </cols>
  <sheetData>
    <row r="1" spans="4:21" s="9" customFormat="1" ht="1.5" customHeight="1" thickBot="1">
      <c r="D1" s="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2:21" s="9" customFormat="1" ht="115.5" customHeight="1" thickBot="1">
      <c r="B2" s="55"/>
      <c r="C2" s="53"/>
      <c r="D2" s="53"/>
      <c r="E2" s="78"/>
      <c r="F2" s="41" t="s">
        <v>114</v>
      </c>
      <c r="G2" s="380" t="s">
        <v>116</v>
      </c>
      <c r="H2" s="380" t="s">
        <v>117</v>
      </c>
      <c r="I2" s="400" t="s">
        <v>115</v>
      </c>
      <c r="J2" s="381" t="s">
        <v>119</v>
      </c>
      <c r="K2" s="382" t="s">
        <v>120</v>
      </c>
      <c r="L2" s="44" t="s">
        <v>121</v>
      </c>
      <c r="M2" s="44" t="s">
        <v>123</v>
      </c>
      <c r="N2" s="44" t="s">
        <v>122</v>
      </c>
      <c r="O2" s="382" t="s">
        <v>124</v>
      </c>
      <c r="P2" s="45" t="s">
        <v>125</v>
      </c>
      <c r="Q2" s="45" t="s">
        <v>126</v>
      </c>
      <c r="R2" s="384" t="s">
        <v>128</v>
      </c>
      <c r="S2" s="386" t="s">
        <v>130</v>
      </c>
      <c r="T2" s="386" t="s">
        <v>131</v>
      </c>
      <c r="U2" s="6"/>
    </row>
    <row r="3" spans="2:24" s="9" customFormat="1" ht="21.75" customHeight="1" thickBot="1">
      <c r="B3" s="54" t="s">
        <v>41</v>
      </c>
      <c r="D3" s="29"/>
      <c r="E3" s="52" t="s">
        <v>32</v>
      </c>
      <c r="F3" s="47"/>
      <c r="G3" s="457" t="s">
        <v>132</v>
      </c>
      <c r="H3" s="458"/>
      <c r="I3" s="401"/>
      <c r="J3" s="459" t="s">
        <v>118</v>
      </c>
      <c r="K3" s="460"/>
      <c r="L3" s="51"/>
      <c r="M3" s="50" t="s">
        <v>149</v>
      </c>
      <c r="N3" s="51"/>
      <c r="O3" s="383"/>
      <c r="P3" s="461" t="s">
        <v>127</v>
      </c>
      <c r="Q3" s="460"/>
      <c r="R3" s="385"/>
      <c r="S3" s="432" t="s">
        <v>129</v>
      </c>
      <c r="T3" s="444"/>
      <c r="U3" s="6"/>
      <c r="X3" s="104" t="s">
        <v>58</v>
      </c>
    </row>
    <row r="4" spans="2:24" s="9" customFormat="1" ht="23.25" customHeight="1" thickBot="1">
      <c r="B4" s="379" t="s">
        <v>113</v>
      </c>
      <c r="D4" s="8"/>
      <c r="E4" s="35">
        <v>400</v>
      </c>
      <c r="F4" s="108">
        <v>39</v>
      </c>
      <c r="G4" s="108">
        <v>39</v>
      </c>
      <c r="H4" s="108">
        <v>27</v>
      </c>
      <c r="I4" s="108">
        <v>39</v>
      </c>
      <c r="J4" s="106">
        <v>43</v>
      </c>
      <c r="K4" s="106">
        <v>31</v>
      </c>
      <c r="L4" s="106">
        <v>49</v>
      </c>
      <c r="M4" s="106">
        <v>31</v>
      </c>
      <c r="N4" s="106">
        <v>27</v>
      </c>
      <c r="O4" s="106">
        <v>43</v>
      </c>
      <c r="P4" s="106">
        <v>43</v>
      </c>
      <c r="Q4" s="106">
        <v>31</v>
      </c>
      <c r="R4" s="402" t="s">
        <v>143</v>
      </c>
      <c r="S4" s="106">
        <v>14</v>
      </c>
      <c r="T4" s="106">
        <v>8</v>
      </c>
      <c r="U4" s="6"/>
      <c r="X4" s="105" t="s">
        <v>59</v>
      </c>
    </row>
    <row r="5" spans="1:66" s="117" customFormat="1" ht="17.25" customHeight="1" thickBot="1">
      <c r="A5" s="397" t="s">
        <v>133</v>
      </c>
      <c r="B5" s="388" t="s">
        <v>30</v>
      </c>
      <c r="C5" s="71" t="s">
        <v>31</v>
      </c>
      <c r="D5" s="72" t="s">
        <v>3</v>
      </c>
      <c r="E5" s="109"/>
      <c r="F5" s="110"/>
      <c r="G5" s="484">
        <f>IF(OR((AND(G6="y",H6="y")),(AND(G7="y",H7="y"))),"Too Many Entries","")</f>
      </c>
      <c r="H5" s="484"/>
      <c r="I5" s="111"/>
      <c r="J5" s="484">
        <f>IF(OR((AND(J6="y",K6="y")),(AND(J7="y",K7="y"))),"Too Much Dust","")</f>
      </c>
      <c r="K5" s="484"/>
      <c r="L5" s="484">
        <f>IF(OR((AND(L6="y",OR(M6="y",N6="y"))),(AND(M6="y",OR(L6="y",N6="y"))),(AND(N6="y",OR(L6="y",M6="y")))),"Err in Module Entries","")</f>
      </c>
      <c r="M5" s="485"/>
      <c r="N5" s="485"/>
      <c r="O5" s="112"/>
      <c r="P5" s="484">
        <f>IF(OR((AND(P6="y",Q6="y")),(AND(P7="y",Q7="y"))),"Rover Error","")</f>
      </c>
      <c r="Q5" s="484"/>
      <c r="R5" s="113"/>
      <c r="S5" s="387">
        <f>IF(OR(((S6+T6)&gt;4),(S7+T7)&gt;4),"Error too many boulders","")</f>
      </c>
      <c r="T5" s="113"/>
      <c r="U5" s="114"/>
      <c r="V5" s="115"/>
      <c r="W5" s="115"/>
      <c r="X5" s="116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</row>
    <row r="6" spans="1:21" s="9" customFormat="1" ht="24.75" customHeight="1" thickBot="1">
      <c r="A6" s="396"/>
      <c r="B6" s="389">
        <v>1</v>
      </c>
      <c r="C6" s="119"/>
      <c r="D6" s="60"/>
      <c r="E6" s="13">
        <f>(IF(F6="y",$F$4,0))+(IF(I6="y",$I$4,0))+(IF(G6="y",$G$4,0))+(IF(H6="y",$H$4,0))+(IF(J6="y",$J$4,0))+(IF(K6="y",$K$4,0))+(IF(L6="y",$L$4,0))+(IF(M6="y",$M$4,0))+(IF(N6="y",$N$4,0))+(IF(O6="y",$O$4,0))+(IF(P6="y",$P$4,0))+(IF(Q6="y",$Q$4,0))+((OR(IF(R6=0,R6=" ",0)))+(IF(R6=3,49))+(IF(R6=2,31))+(IF(R6=1,27))+(S6*$S$4)+(T6*$T$4))</f>
        <v>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63"/>
    </row>
    <row r="7" spans="1:21" s="9" customFormat="1" ht="24.75" customHeight="1" thickBot="1">
      <c r="A7" s="392"/>
      <c r="B7" s="390">
        <v>2</v>
      </c>
      <c r="C7" s="120"/>
      <c r="D7" s="65"/>
      <c r="E7" s="13">
        <f>(IF(F7="y",$F$4,0))+(IF(I7="y",$I$4,0))+(IF(G7="y",$G$4,0))+(IF(H7="y",$H$4,0))+(IF(J7="y",$J$4,0))+(IF(K7="y",$K$4,0))+(IF(L7="y",$L$4,0))+(IF(M7="y",$M$4,0))+(IF(N7="y",$N$4,0))+(IF(O7="y",$O$4,0))+(IF(P7="y",$P$4,0))+(IF(Q7="y",$Q$4,0))+((OR(IF(R7=0,R7=" ",0)))+(IF(R7=3,49))+(IF(R7=2,31))+(IF(R7=1,27))+(S7*$S$4)+(T7*$T$4))</f>
        <v>0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63"/>
    </row>
    <row r="8" spans="1:66" s="36" customFormat="1" ht="17.25" customHeight="1" thickBot="1">
      <c r="A8" s="397" t="s">
        <v>133</v>
      </c>
      <c r="B8" s="388" t="s">
        <v>30</v>
      </c>
      <c r="C8" s="71" t="s">
        <v>31</v>
      </c>
      <c r="D8" s="72" t="s">
        <v>3</v>
      </c>
      <c r="E8" s="109"/>
      <c r="F8" s="110"/>
      <c r="G8" s="484">
        <f>IF(OR((AND(G9="y",H9="y")),(AND(G10="y",H10="y"))),"Too Many Entries","")</f>
      </c>
      <c r="H8" s="484"/>
      <c r="I8" s="111"/>
      <c r="J8" s="484">
        <f>IF(OR((AND(J9="y",K9="y")),(AND(J10="y",K10="y"))),"Too Much Dust","")</f>
      </c>
      <c r="K8" s="484"/>
      <c r="L8" s="484">
        <f>IF(OR((AND(L9="y",OR(M9="y",N9="y"))),(AND(M9="y",OR(L9="y",N9="y"))),(AND(N9="y",OR(L9="y",M9="y")))),"Err in Module Entries","")</f>
      </c>
      <c r="M8" s="485"/>
      <c r="N8" s="485"/>
      <c r="O8" s="112"/>
      <c r="P8" s="484">
        <f>IF(OR((AND(P9="y",Q9="y")),(AND(P10="y",Q10="y"))),"Rover Error","")</f>
      </c>
      <c r="Q8" s="484"/>
      <c r="R8" s="113"/>
      <c r="S8" s="387">
        <f>IF(OR(((S9+T9)&gt;4),(S10+T10)&gt;4),"Error too many boulders","")</f>
      </c>
      <c r="T8" s="113"/>
      <c r="U8" s="7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21" s="9" customFormat="1" ht="24.75" customHeight="1" thickBot="1">
      <c r="A9" s="392"/>
      <c r="B9" s="389">
        <v>1</v>
      </c>
      <c r="C9" s="119"/>
      <c r="D9" s="60"/>
      <c r="E9" s="13">
        <f>(IF(F9="y",$F$4,0))+(IF(I9="y",$I$4,0))+(IF(G9="y",$G$4,0))+(IF(H9="y",$H$4,0))+(IF(J9="y",$J$4,0))+(IF(K9="y",$K$4,0))+(IF(L9="y",$L$4,0))+(IF(M9="y",$M$4,0))+(IF(N9="y",$N$4,0))+(IF(O9="y",$O$4,0))+(IF(P9="y",$P$4,0))+(IF(Q9="y",$Q$4,0))+((OR(IF(R9=0,R9=" ",0)))+(IF(R9=3,49))+(IF(R9=2,31))+(IF(R9=1,27))+(S9*$S$4)+(T9*$T$4))</f>
        <v>0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63"/>
    </row>
    <row r="10" spans="1:21" s="9" customFormat="1" ht="24.75" customHeight="1" thickBot="1">
      <c r="A10" s="392"/>
      <c r="B10" s="390">
        <v>2</v>
      </c>
      <c r="C10" s="120"/>
      <c r="D10" s="65"/>
      <c r="E10" s="13">
        <f>(IF(F10="y",$F$4,0))+(IF(I10="y",$I$4,0))+(IF(G10="y",$G$4,0))+(IF(H10="y",$H$4,0))+(IF(J10="y",$J$4,0))+(IF(K10="y",$K$4,0))+(IF(L10="y",$L$4,0))+(IF(M10="y",$M$4,0))+(IF(N10="y",$N$4,0))+(IF(O10="y",$O$4,0))+(IF(P10="y",$P$4,0))+(IF(Q10="y",$Q$4,0))+((OR(IF(R10=0,R10=" ",0)))+(IF(R10=3,49))+(IF(R10=2,31))+(IF(R10=1,27))+(S10*$S$4)+(T10*$T$4))</f>
        <v>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63"/>
    </row>
    <row r="11" spans="1:66" s="36" customFormat="1" ht="17.25" customHeight="1" thickBot="1">
      <c r="A11" s="397" t="s">
        <v>133</v>
      </c>
      <c r="B11" s="388" t="s">
        <v>30</v>
      </c>
      <c r="C11" s="71" t="s">
        <v>31</v>
      </c>
      <c r="D11" s="72" t="s">
        <v>3</v>
      </c>
      <c r="E11" s="109"/>
      <c r="F11" s="110"/>
      <c r="G11" s="484">
        <f>IF(OR((AND(G12="y",H12="y")),(AND(G13="y",H13="y"))),"Too Many Entries","")</f>
      </c>
      <c r="H11" s="484"/>
      <c r="I11" s="111"/>
      <c r="J11" s="484">
        <f>IF(OR((AND(J12="y",K12="y")),(AND(J13="y",K13="y"))),"Too Much Dust","")</f>
      </c>
      <c r="K11" s="484"/>
      <c r="L11" s="484">
        <f>IF(OR((AND(L12="y",OR(M12="y",N12="y"))),(AND(M12="y",OR(L12="y",N12="y"))),(AND(N12="y",OR(L12="y",M12="y")))),"Err in Module Entries","")</f>
      </c>
      <c r="M11" s="485"/>
      <c r="N11" s="485"/>
      <c r="O11" s="112"/>
      <c r="P11" s="484">
        <f>IF(OR((AND(P12="y",Q12="y")),(AND(P13="y",Q13="y"))),"Rover Error","")</f>
      </c>
      <c r="Q11" s="484"/>
      <c r="R11" s="113"/>
      <c r="S11" s="387">
        <f>IF(OR(((S12+T12)&gt;4),(S13+T13)&gt;4),"Error too many boulders","")</f>
      </c>
      <c r="T11" s="113"/>
      <c r="U11" s="75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21" s="9" customFormat="1" ht="24.75" customHeight="1" thickBot="1">
      <c r="A12" s="392"/>
      <c r="B12" s="389">
        <v>1</v>
      </c>
      <c r="C12" s="119"/>
      <c r="D12" s="60"/>
      <c r="E12" s="13">
        <f>(IF(F12="y",$F$4,0))+(IF(I12="y",$I$4,0))+(IF(G12="y",$G$4,0))+(IF(H12="y",$H$4,0))+(IF(J12="y",$J$4,0))+(IF(K12="y",$K$4,0))+(IF(L12="y",$L$4,0))+(IF(M12="y",$M$4,0))+(IF(N12="y",$N$4,0))+(IF(O12="y",$O$4,0))+(IF(P12="y",$P$4,0))+(IF(Q12="y",$Q$4,0))+((OR(IF(R12=0,R12=" ",0)))+(IF(R12=3,49))+(IF(R12=2,31))+(IF(R12=1,27))+(S12*$S$4)+(T12*$T$4))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66"/>
    </row>
    <row r="13" spans="1:21" s="9" customFormat="1" ht="24.75" customHeight="1" thickBot="1">
      <c r="A13" s="392"/>
      <c r="B13" s="390">
        <v>2</v>
      </c>
      <c r="C13" s="120"/>
      <c r="D13" s="65"/>
      <c r="E13" s="13">
        <f>(IF(F13="y",$F$4,0))+(IF(I13="y",$I$4,0))+(IF(G13="y",$G$4,0))+(IF(H13="y",$H$4,0))+(IF(J13="y",$J$4,0))+(IF(K13="y",$K$4,0))+(IF(L13="y",$L$4,0))+(IF(M13="y",$M$4,0))+(IF(N13="y",$N$4,0))+(IF(O13="y",$O$4,0))+(IF(P13="y",$P$4,0))+(IF(Q13="y",$Q$4,0))+((OR(IF(R13=0,R13=" ",0)))+(IF(R13=3,49))+(IF(R13=2,31))+(IF(R13=1,27))+(S13*$S$4)+(T13*$T$4))</f>
        <v>0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67"/>
    </row>
    <row r="14" spans="1:66" s="36" customFormat="1" ht="17.25" customHeight="1" thickBot="1">
      <c r="A14" s="397" t="s">
        <v>133</v>
      </c>
      <c r="B14" s="388" t="s">
        <v>30</v>
      </c>
      <c r="C14" s="71" t="s">
        <v>31</v>
      </c>
      <c r="D14" s="72" t="s">
        <v>3</v>
      </c>
      <c r="E14" s="109"/>
      <c r="F14" s="110"/>
      <c r="G14" s="484">
        <f>IF(OR((AND(G15="y",H15="y")),(AND(G16="y",H16="y"))),"Too Many Entries","")</f>
      </c>
      <c r="H14" s="484"/>
      <c r="I14" s="111"/>
      <c r="J14" s="484">
        <f>IF(OR((AND(J15="y",K15="y")),(AND(J16="y",K16="y"))),"Too Much Dust","")</f>
      </c>
      <c r="K14" s="484"/>
      <c r="L14" s="484">
        <f>IF(OR((AND(L15="y",OR(M15="y",N15="y"))),(AND(M15="y",OR(L15="y",N15="y"))),(AND(N15="y",OR(L15="y",M15="y")))),"Err in Module Entries","")</f>
      </c>
      <c r="M14" s="485"/>
      <c r="N14" s="485"/>
      <c r="O14" s="112"/>
      <c r="P14" s="484">
        <f>IF(OR((AND(P15="y",Q15="y")),(AND(P16="y",Q16="y"))),"Rover Error","")</f>
      </c>
      <c r="Q14" s="484"/>
      <c r="R14" s="113"/>
      <c r="S14" s="387">
        <f>IF(OR(((S15+T15)&gt;4),(S16+T16)&gt;4),"Error too many boulders","")</f>
      </c>
      <c r="T14" s="113"/>
      <c r="U14" s="75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21" s="9" customFormat="1" ht="24.75" customHeight="1" thickBot="1">
      <c r="A15" s="392"/>
      <c r="B15" s="389">
        <v>1</v>
      </c>
      <c r="C15" s="119"/>
      <c r="D15" s="60"/>
      <c r="E15" s="13">
        <f>(IF(F15="y",$F$4,0))+(IF(I15="y",$I$4,0))+(IF(G15="y",$G$4,0))+(IF(H15="y",$H$4,0))+(IF(J15="y",$J$4,0))+(IF(K15="y",$K$4,0))+(IF(L15="y",$L$4,0))+(IF(M15="y",$M$4,0))+(IF(N15="y",$N$4,0))+(IF(O15="y",$O$4,0))+(IF(P15="y",$P$4,0))+(IF(Q15="y",$Q$4,0))+((OR(IF(R15=0,R15=" ",0)))+(IF(R15=3,49))+(IF(R15=2,31))+(IF(R15=1,27))+(S15*$S$4)+(T15*$T$4))</f>
        <v>0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67"/>
    </row>
    <row r="16" spans="1:21" s="9" customFormat="1" ht="24.75" customHeight="1" thickBot="1">
      <c r="A16" s="392"/>
      <c r="B16" s="390">
        <v>2</v>
      </c>
      <c r="C16" s="120"/>
      <c r="D16" s="65"/>
      <c r="E16" s="13">
        <f>(IF(F16="y",$F$4,0))+(IF(I16="y",$I$4,0))+(IF(G16="y",$G$4,0))+(IF(H16="y",$H$4,0))+(IF(J16="y",$J$4,0))+(IF(K16="y",$K$4,0))+(IF(L16="y",$L$4,0))+(IF(M16="y",$M$4,0))+(IF(N16="y",$N$4,0))+(IF(O16="y",$O$4,0))+(IF(P16="y",$P$4,0))+(IF(Q16="y",$Q$4,0))+((OR(IF(R16=0,R16=" ",0)))+(IF(R16=3,49))+(IF(R16=2,31))+(IF(R16=1,27))+(S16*$S$4)+(T16*$T$4))</f>
        <v>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67"/>
    </row>
    <row r="17" spans="1:66" s="36" customFormat="1" ht="17.25" customHeight="1" thickBot="1">
      <c r="A17" s="397" t="s">
        <v>133</v>
      </c>
      <c r="B17" s="388" t="s">
        <v>30</v>
      </c>
      <c r="C17" s="71" t="s">
        <v>31</v>
      </c>
      <c r="D17" s="72" t="s">
        <v>3</v>
      </c>
      <c r="E17" s="109"/>
      <c r="F17" s="110"/>
      <c r="G17" s="484">
        <f>IF(OR((AND(G18="y",H18="y")),(AND(G19="y",H19="y"))),"Too Many Entries","")</f>
      </c>
      <c r="H17" s="484"/>
      <c r="I17" s="111"/>
      <c r="J17" s="484">
        <f>IF(OR((AND(J18="y",K18="y")),(AND(J19="y",K19="y"))),"Too Much Dust","")</f>
      </c>
      <c r="K17" s="484"/>
      <c r="L17" s="484">
        <f>IF(OR((AND(L18="y",OR(M18="y",N18="y"))),(AND(M18="y",OR(L18="y",N18="y"))),(AND(N18="y",OR(L18="y",M18="y")))),"Err in Module Entries","")</f>
      </c>
      <c r="M17" s="485"/>
      <c r="N17" s="485"/>
      <c r="O17" s="112"/>
      <c r="P17" s="484">
        <f>IF(OR((AND(P18="y",Q18="y")),(AND(P19="y",Q19="y"))),"Rover Error","")</f>
      </c>
      <c r="Q17" s="484"/>
      <c r="R17" s="113"/>
      <c r="S17" s="387">
        <f>IF(OR(((S18+T18)&gt;4),(S19+T19)&gt;4),"Error too many boulders","")</f>
      </c>
      <c r="T17" s="113"/>
      <c r="U17" s="75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21" s="9" customFormat="1" ht="24.75" customHeight="1" thickBot="1">
      <c r="A18" s="392"/>
      <c r="B18" s="389">
        <v>1</v>
      </c>
      <c r="C18" s="119"/>
      <c r="D18" s="60"/>
      <c r="E18" s="13">
        <f>(IF(F18="y",$F$4,0))+(IF(I18="y",$I$4,0))+(IF(G18="y",$G$4,0))+(IF(H18="y",$H$4,0))+(IF(J18="y",$J$4,0))+(IF(K18="y",$K$4,0))+(IF(L18="y",$L$4,0))+(IF(M18="y",$M$4,0))+(IF(N18="y",$N$4,0))+(IF(O18="y",$O$4,0))+(IF(P18="y",$P$4,0))+(IF(Q18="y",$Q$4,0))+((OR(IF(R18=0,R18=" ",0)))+(IF(R18=3,49))+(IF(R18=2,31))+(IF(R18=1,27))+(S18*$S$4)+(T18*$T$4))</f>
        <v>0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66"/>
    </row>
    <row r="19" spans="1:21" s="9" customFormat="1" ht="24.75" customHeight="1" thickBot="1">
      <c r="A19" s="392"/>
      <c r="B19" s="390">
        <v>2</v>
      </c>
      <c r="C19" s="120"/>
      <c r="D19" s="65"/>
      <c r="E19" s="13">
        <f>(IF(F19="y",$F$4,0))+(IF(I19="y",$I$4,0))+(IF(G19="y",$G$4,0))+(IF(H19="y",$H$4,0))+(IF(J19="y",$J$4,0))+(IF(K19="y",$K$4,0))+(IF(L19="y",$L$4,0))+(IF(M19="y",$M$4,0))+(IF(N19="y",$N$4,0))+(IF(O19="y",$O$4,0))+(IF(P19="y",$P$4,0))+(IF(Q19="y",$Q$4,0))+((OR(IF(R19=0,R19=" ",0)))+(IF(R19=3,49))+(IF(R19=2,31))+(IF(R19=1,27))+(S19*$S$4)+(T19*$T$4))</f>
        <v>0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67"/>
    </row>
    <row r="20" spans="1:66" s="36" customFormat="1" ht="17.25" customHeight="1" thickBot="1">
      <c r="A20" s="397" t="s">
        <v>133</v>
      </c>
      <c r="B20" s="388" t="s">
        <v>30</v>
      </c>
      <c r="C20" s="71" t="s">
        <v>31</v>
      </c>
      <c r="D20" s="72" t="s">
        <v>3</v>
      </c>
      <c r="E20" s="109"/>
      <c r="F20" s="110"/>
      <c r="G20" s="484">
        <f>IF(OR((AND(G21="y",H21="y")),(AND(G22="y",H22="y"))),"Too Many Entries","")</f>
      </c>
      <c r="H20" s="484"/>
      <c r="I20" s="111"/>
      <c r="J20" s="484">
        <f>IF(OR((AND(J21="y",K21="y")),(AND(J22="y",K22="y"))),"Too Much Dust","")</f>
      </c>
      <c r="K20" s="484"/>
      <c r="L20" s="484">
        <f>IF(OR((AND(L21="y",OR(M21="y",N21="y"))),(AND(M21="y",OR(L21="y",N21="y"))),(AND(N21="y",OR(L21="y",M21="y")))),"Err in Module Entries","")</f>
      </c>
      <c r="M20" s="485"/>
      <c r="N20" s="485"/>
      <c r="O20" s="112"/>
      <c r="P20" s="484">
        <f>IF(OR((AND(P21="y",Q21="y")),(AND(P22="y",Q22="y"))),"Rover Error","")</f>
      </c>
      <c r="Q20" s="484"/>
      <c r="R20" s="113"/>
      <c r="S20" s="387">
        <f>IF(OR(((S21+T21)&gt;4),(S22+T22)&gt;4),"Error too many boulders","")</f>
      </c>
      <c r="T20" s="113"/>
      <c r="U20" s="75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21" s="9" customFormat="1" ht="24.75" customHeight="1" thickBot="1">
      <c r="A21" s="392"/>
      <c r="B21" s="389">
        <v>1</v>
      </c>
      <c r="C21" s="119"/>
      <c r="D21" s="60"/>
      <c r="E21" s="13">
        <f>(IF(F21="y",$F$4,0))+(IF(I21="y",$I$4,0))+(IF(G21="y",$G$4,0))+(IF(H21="y",$H$4,0))+(IF(J21="y",$J$4,0))+(IF(K21="y",$K$4,0))+(IF(L21="y",$L$4,0))+(IF(M21="y",$M$4,0))+(IF(N21="y",$N$4,0))+(IF(O21="y",$O$4,0))+(IF(P21="y",$P$4,0))+(IF(Q21="y",$Q$4,0))+((OR(IF(R21=0,R21=" ",0)))+(IF(R21=3,49))+(IF(R21=2,31))+(IF(R21=1,27))+(S21*$S$4)+(T21*$T$4))</f>
        <v>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66"/>
    </row>
    <row r="22" spans="1:21" s="9" customFormat="1" ht="24.75" customHeight="1" thickBot="1">
      <c r="A22" s="392"/>
      <c r="B22" s="390">
        <v>2</v>
      </c>
      <c r="C22" s="120"/>
      <c r="D22" s="65"/>
      <c r="E22" s="13">
        <f>(IF(F22="y",$F$4,0))+(IF(I22="y",$I$4,0))+(IF(G22="y",$G$4,0))+(IF(H22="y",$H$4,0))+(IF(J22="y",$J$4,0))+(IF(K22="y",$K$4,0))+(IF(L22="y",$L$4,0))+(IF(M22="y",$M$4,0))+(IF(N22="y",$N$4,0))+(IF(O22="y",$O$4,0))+(IF(P22="y",$P$4,0))+(IF(Q22="y",$Q$4,0))+((OR(IF(R22=0,R22=" ",0)))+(IF(R22=3,49))+(IF(R22=2,31))+(IF(R22=1,27))+(S22*$S$4)+(T22*$T$4))</f>
        <v>0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8"/>
    </row>
    <row r="23" spans="1:66" s="36" customFormat="1" ht="17.25" customHeight="1" thickBot="1">
      <c r="A23" s="397" t="s">
        <v>133</v>
      </c>
      <c r="B23" s="388" t="s">
        <v>30</v>
      </c>
      <c r="C23" s="71" t="s">
        <v>31</v>
      </c>
      <c r="D23" s="72" t="s">
        <v>3</v>
      </c>
      <c r="E23" s="109"/>
      <c r="F23" s="110"/>
      <c r="G23" s="484">
        <f>IF(OR((AND(G24="y",H24="y")),(AND(G25="y",H25="y"))),"Too Many Entries","")</f>
      </c>
      <c r="H23" s="484"/>
      <c r="I23" s="111"/>
      <c r="J23" s="484">
        <f>IF(OR((AND(J24="y",K24="y")),(AND(J25="y",K25="y"))),"Too Much Dust","")</f>
      </c>
      <c r="K23" s="484"/>
      <c r="L23" s="484">
        <f>IF(OR((AND(L24="y",OR(M24="y",N24="y"))),(AND(M24="y",OR(L24="y",N24="y"))),(AND(N24="y",OR(L24="y",M24="y")))),"Err in Module Entries","")</f>
      </c>
      <c r="M23" s="485"/>
      <c r="N23" s="485"/>
      <c r="O23" s="112"/>
      <c r="P23" s="484">
        <f>IF(OR((AND(P24="y",Q24="y")),(AND(P25="y",Q25="y"))),"Rover Error","")</f>
      </c>
      <c r="Q23" s="484"/>
      <c r="R23" s="113"/>
      <c r="S23" s="387">
        <f>IF(OR(((S24+T24)&gt;4),(S25+T25)&gt;4),"Error too many boulders","")</f>
      </c>
      <c r="T23" s="113"/>
      <c r="U23" s="7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21" s="9" customFormat="1" ht="24.75" customHeight="1" thickBot="1">
      <c r="A24" s="392"/>
      <c r="B24" s="389">
        <v>1</v>
      </c>
      <c r="C24" s="119"/>
      <c r="D24" s="60"/>
      <c r="E24" s="13">
        <f>(IF(F24="y",$F$4,0))+(IF(I24="y",$I$4,0))+(IF(G24="y",$G$4,0))+(IF(H24="y",$H$4,0))+(IF(J24="y",$J$4,0))+(IF(K24="y",$K$4,0))+(IF(L24="y",$L$4,0))+(IF(M24="y",$M$4,0))+(IF(N24="y",$N$4,0))+(IF(O24="y",$O$4,0))+(IF(P24="y",$P$4,0))+(IF(Q24="y",$Q$4,0))+((OR(IF(R24=0,R24=" ",0)))+(IF(R24=3,49))+(IF(R24=2,31))+(IF(R24=1,27))+(S24*$S$4)+(T24*$T$4))</f>
        <v>0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1"/>
    </row>
    <row r="25" spans="1:21" s="56" customFormat="1" ht="25.5" customHeight="1" thickBot="1">
      <c r="A25" s="393"/>
      <c r="B25" s="391">
        <v>2</v>
      </c>
      <c r="C25" s="121"/>
      <c r="D25" s="65"/>
      <c r="E25" s="13">
        <f>(IF(F25="y",$F$4,0))+(IF(I25="y",$I$4,0))+(IF(G25="y",$G$4,0))+(IF(H25="y",$H$4,0))+(IF(J25="y",$J$4,0))+(IF(K25="y",$K$4,0))+(IF(L25="y",$L$4,0))+(IF(M25="y",$M$4,0))+(IF(N25="y",$N$4,0))+(IF(O25="y",$O$4,0))+(IF(P25="y",$P$4,0))+(IF(Q25="y",$Q$4,0))+((OR(IF(R25=0,R25=" ",0)))+(IF(R25=3,49))+(IF(R25=2,31))+(IF(R25=1,27))+(S25*$S$4)+(T25*$T$4))</f>
        <v>0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70"/>
    </row>
    <row r="26" spans="1:66" s="36" customFormat="1" ht="17.25" customHeight="1" thickBot="1">
      <c r="A26" s="397" t="s">
        <v>133</v>
      </c>
      <c r="B26" s="388" t="s">
        <v>30</v>
      </c>
      <c r="C26" s="71" t="s">
        <v>31</v>
      </c>
      <c r="D26" s="72" t="s">
        <v>3</v>
      </c>
      <c r="E26" s="109"/>
      <c r="F26" s="110"/>
      <c r="G26" s="484">
        <f>IF(OR((AND(G27="y",H27="y")),(AND(G28="y",H28="y"))),"Too Many Entries","")</f>
      </c>
      <c r="H26" s="484"/>
      <c r="I26" s="111"/>
      <c r="J26" s="484">
        <f>IF(OR((AND(J27="y",K27="y")),(AND(J28="y",K28="y"))),"Too Much Dust","")</f>
      </c>
      <c r="K26" s="484"/>
      <c r="L26" s="484">
        <f>IF(OR((AND(L27="y",OR(M27="y",N27="y"))),(AND(M27="y",OR(L27="y",N27="y"))),(AND(N27="y",OR(L27="y",M27="y")))),"Err in Module Entries","")</f>
      </c>
      <c r="M26" s="485"/>
      <c r="N26" s="485"/>
      <c r="O26" s="112"/>
      <c r="P26" s="484">
        <f>IF(OR((AND(P27="y",Q27="y")),(AND(P28="y",Q28="y"))),"Rover Error","")</f>
      </c>
      <c r="Q26" s="484"/>
      <c r="R26" s="113"/>
      <c r="S26" s="387">
        <f>IF(OR(((S27+T27)&gt;4),(S28+T28)&gt;4),"Error too many boulders","")</f>
      </c>
      <c r="T26" s="113"/>
      <c r="U26" s="7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20" s="56" customFormat="1" ht="23.25" thickBot="1">
      <c r="A27" s="393"/>
      <c r="B27" s="389">
        <v>1</v>
      </c>
      <c r="C27" s="119"/>
      <c r="D27" s="60"/>
      <c r="E27" s="13">
        <f>(IF(F27="y",$F$4,0))+(IF(I27="y",$I$4,0))+(IF(G27="y",$G$4,0))+(IF(H27="y",$H$4,0))+(IF(J27="y",$J$4,0))+(IF(K27="y",$K$4,0))+(IF(L27="y",$L$4,0))+(IF(M27="y",$M$4,0))+(IF(N27="y",$N$4,0))+(IF(O27="y",$O$4,0))+(IF(P27="y",$P$4,0))+(IF(Q27="y",$Q$4,0))+((OR(IF(R27=0,R27=" ",0)))+(IF(R27=3,49))+(IF(R27=2,31))+(IF(R27=1,27))+(S27*$S$4)+(T27*$T$4))</f>
        <v>0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s="56" customFormat="1" ht="25.5" customHeight="1" thickBot="1">
      <c r="A28" s="393"/>
      <c r="B28" s="390">
        <v>2</v>
      </c>
      <c r="C28" s="120"/>
      <c r="D28" s="65"/>
      <c r="E28" s="13">
        <f>(IF(F28="y",$F$4,0))+(IF(I28="y",$I$4,0))+(IF(G28="y",$G$4,0))+(IF(H28="y",$H$4,0))+(IF(J28="y",$J$4,0))+(IF(K28="y",$K$4,0))+(IF(L28="y",$L$4,0))+(IF(M28="y",$M$4,0))+(IF(N28="y",$N$4,0))+(IF(O28="y",$O$4,0))+(IF(P28="y",$P$4,0))+(IF(Q28="y",$Q$4,0))+((OR(IF(R28=0,R28=" ",0)))+(IF(R28=3,49))+(IF(R28=2,31))+(IF(R28=1,27))+(S28*$S$4)+(T28*$T$4))</f>
        <v>0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ht="17.25" customHeight="1" thickBot="1">
      <c r="A29" s="397" t="s">
        <v>133</v>
      </c>
      <c r="B29" s="388" t="s">
        <v>30</v>
      </c>
      <c r="C29" s="71" t="s">
        <v>31</v>
      </c>
      <c r="D29" s="72" t="s">
        <v>3</v>
      </c>
      <c r="E29" s="109"/>
      <c r="F29" s="110"/>
      <c r="G29" s="484">
        <f>IF(OR((AND(G30="y",H30="y")),(AND(G31="y",H31="y"))),"Too Many Entries","")</f>
      </c>
      <c r="H29" s="484"/>
      <c r="I29" s="111"/>
      <c r="J29" s="484">
        <f>IF(OR((AND(J30="y",K30="y")),(AND(J31="y",K31="y"))),"Too Much Dust","")</f>
      </c>
      <c r="K29" s="484"/>
      <c r="L29" s="484">
        <f>IF(OR((AND(L30="y",OR(M30="y",N30="y"))),(AND(M30="y",OR(L30="y",N30="y"))),(AND(N30="y",OR(L30="y",M30="y")))),"Err in Module Entries","")</f>
      </c>
      <c r="M29" s="485"/>
      <c r="N29" s="485"/>
      <c r="O29" s="112"/>
      <c r="P29" s="484">
        <f>IF(OR((AND(P30="y",Q30="y")),(AND(P31="y",Q31="y"))),"Rover Error","")</f>
      </c>
      <c r="Q29" s="484"/>
      <c r="R29" s="113"/>
      <c r="S29" s="387">
        <f>IF(OR(((S30+T30)&gt;4),(S31+T31)&gt;4),"Error too many boulders","")</f>
      </c>
      <c r="T29" s="113"/>
    </row>
    <row r="30" spans="1:20" ht="23.25" thickBot="1">
      <c r="A30" s="394"/>
      <c r="B30" s="389">
        <v>1</v>
      </c>
      <c r="C30" s="119"/>
      <c r="D30" s="60"/>
      <c r="E30" s="13">
        <f>(IF(F30="y",$F$4,0))+(IF(I30="y",$I$4,0))+(IF(G30="y",$G$4,0))+(IF(H30="y",$H$4,0))+(IF(J30="y",$J$4,0))+(IF(K30="y",$K$4,0))+(IF(L30="y",$L$4,0))+(IF(M30="y",$M$4,0))+(IF(N30="y",$N$4,0))+(IF(O30="y",$O$4,0))+(IF(P30="y",$P$4,0))+(IF(Q30="y",$Q$4,0))+((OR(IF(R30=0,R30=" ",0)))+(IF(R30=3,49))+(IF(R30=2,31))+(IF(R30=1,27))+(S30*$S$4)+(T30*$T$4))</f>
        <v>0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1:20" ht="23.25" thickBot="1">
      <c r="A31" s="394"/>
      <c r="B31" s="390">
        <v>2</v>
      </c>
      <c r="C31" s="120"/>
      <c r="D31" s="65"/>
      <c r="E31" s="13">
        <f>(IF(F31="y",$F$4,0))+(IF(I31="y",$I$4,0))+(IF(G31="y",$G$4,0))+(IF(H31="y",$H$4,0))+(IF(J31="y",$J$4,0))+(IF(K31="y",$K$4,0))+(IF(L31="y",$L$4,0))+(IF(M31="y",$M$4,0))+(IF(N31="y",$N$4,0))+(IF(O31="y",$O$4,0))+(IF(P31="y",$P$4,0))+(IF(Q31="y",$Q$4,0))+((OR(IF(R31=0,R31=" ",0)))+(IF(R31=3,49))+(IF(R31=2,31))+(IF(R31=1,27))+(S31*$S$4)+(T31*$T$4))</f>
        <v>0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0" ht="17.25" customHeight="1" thickBot="1">
      <c r="A32" s="397" t="s">
        <v>133</v>
      </c>
      <c r="B32" s="388" t="s">
        <v>30</v>
      </c>
      <c r="C32" s="71" t="s">
        <v>31</v>
      </c>
      <c r="D32" s="72" t="s">
        <v>3</v>
      </c>
      <c r="E32" s="109"/>
      <c r="F32" s="110"/>
      <c r="G32" s="484">
        <f>IF(OR((AND(G33="y",H33="y")),(AND(G34="y",H34="y"))),"Too Many Entries","")</f>
      </c>
      <c r="H32" s="484"/>
      <c r="I32" s="111"/>
      <c r="J32" s="484">
        <f>IF(OR((AND(J33="y",K33="y")),(AND(J34="y",K34="y"))),"Too Much Dust","")</f>
      </c>
      <c r="K32" s="484"/>
      <c r="L32" s="484">
        <f>IF(OR((AND(L33="y",OR(M33="y",N33="y"))),(AND(M33="y",OR(L33="y",N33="y"))),(AND(N33="y",OR(L33="y",M33="y")))),"Err in Module Entries","")</f>
      </c>
      <c r="M32" s="485"/>
      <c r="N32" s="485"/>
      <c r="O32" s="112"/>
      <c r="P32" s="484">
        <f>IF(OR((AND(P33="y",Q33="y")),(AND(P34="y",Q34="y"))),"Rover Error","")</f>
      </c>
      <c r="Q32" s="484"/>
      <c r="R32" s="113"/>
      <c r="S32" s="387">
        <f>IF(OR(((S33+T33)&gt;4),(S34+T34)&gt;4),"Error too many boulders","")</f>
      </c>
      <c r="T32" s="113"/>
    </row>
    <row r="33" spans="1:20" ht="23.25" thickBot="1">
      <c r="A33" s="394"/>
      <c r="B33" s="389">
        <v>1</v>
      </c>
      <c r="C33" s="119"/>
      <c r="D33" s="60"/>
      <c r="E33" s="13">
        <f>(IF(F33="y",$F$4,0))+(IF(I33="y",$I$4,0))+(IF(G33="y",$G$4,0))+(IF(H33="y",$H$4,0))+(IF(J33="y",$J$4,0))+(IF(K33="y",$K$4,0))+(IF(L33="y",$L$4,0))+(IF(M33="y",$M$4,0))+(IF(N33="y",$N$4,0))+(IF(O33="y",$O$4,0))+(IF(P33="y",$P$4,0))+(IF(Q33="y",$Q$4,0))+((OR(IF(R33=0,R33=" ",0)))+(IF(R33=3,49))+(IF(R33=2,31))+(IF(R33=1,27))+(S33*$S$4)+(T33*$T$4))</f>
        <v>0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23.25" thickBot="1">
      <c r="A34" s="394"/>
      <c r="B34" s="390">
        <v>2</v>
      </c>
      <c r="C34" s="120"/>
      <c r="D34" s="65"/>
      <c r="E34" s="13">
        <f>(IF(F34="y",$F$4,0))+(IF(I34="y",$I$4,0))+(IF(G34="y",$G$4,0))+(IF(H34="y",$H$4,0))+(IF(J34="y",$J$4,0))+(IF(K34="y",$K$4,0))+(IF(L34="y",$L$4,0))+(IF(M34="y",$M$4,0))+(IF(N34="y",$N$4,0))+(IF(O34="y",$O$4,0))+(IF(P34="y",$P$4,0))+(IF(Q34="y",$Q$4,0))+((OR(IF(R34=0,R34=" ",0)))+(IF(R34=3,49))+(IF(R34=2,31))+(IF(R34=1,27))+(S34*$S$4)+(T34*$T$4))</f>
        <v>0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7.25" customHeight="1" thickBot="1">
      <c r="A35" s="397" t="s">
        <v>133</v>
      </c>
      <c r="B35" s="388" t="s">
        <v>30</v>
      </c>
      <c r="C35" s="71" t="s">
        <v>31</v>
      </c>
      <c r="D35" s="72" t="s">
        <v>3</v>
      </c>
      <c r="E35" s="109"/>
      <c r="F35" s="110"/>
      <c r="G35" s="484">
        <f>IF(OR((AND(G36="y",H36="y")),(AND(G37="y",H37="y"))),"Too Many Entries","")</f>
      </c>
      <c r="H35" s="484"/>
      <c r="I35" s="111"/>
      <c r="J35" s="484">
        <f>IF(OR((AND(J36="y",K36="y")),(AND(J37="y",K37="y"))),"Too Much Dust","")</f>
      </c>
      <c r="K35" s="484"/>
      <c r="L35" s="484">
        <f>IF(OR((AND(L36="y",OR(M36="y",N36="y"))),(AND(M36="y",OR(L36="y",N36="y"))),(AND(N36="y",OR(L36="y",M36="y")))),"Err in Module Entries","")</f>
      </c>
      <c r="M35" s="485"/>
      <c r="N35" s="485"/>
      <c r="O35" s="112"/>
      <c r="P35" s="484">
        <f>IF(OR((AND(P36="y",Q36="y")),(AND(P37="y",Q37="y"))),"Rover Error","")</f>
      </c>
      <c r="Q35" s="484"/>
      <c r="R35" s="113"/>
      <c r="S35" s="387">
        <f>IF(OR(((S36+T36)&gt;4),(S37+T37)&gt;4),"Error too many boulders","")</f>
      </c>
      <c r="T35" s="113"/>
    </row>
    <row r="36" spans="1:20" ht="23.25" thickBot="1">
      <c r="A36" s="394"/>
      <c r="B36" s="389">
        <v>1</v>
      </c>
      <c r="C36" s="119"/>
      <c r="D36" s="60"/>
      <c r="E36" s="13">
        <f>(IF(F36="y",$F$4,0))+(IF(I36="y",$I$4,0))+(IF(G36="y",$G$4,0))+(IF(H36="y",$H$4,0))+(IF(J36="y",$J$4,0))+(IF(K36="y",$K$4,0))+(IF(L36="y",$L$4,0))+(IF(M36="y",$M$4,0))+(IF(N36="y",$N$4,0))+(IF(O36="y",$O$4,0))+(IF(P36="y",$P$4,0))+(IF(Q36="y",$Q$4,0))+((OR(IF(R36=0,R36=" ",0)))+(IF(R36=3,49))+(IF(R36=2,31))+(IF(R36=1,27))+(S36*$S$4)+(T36*$T$4))</f>
        <v>0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23.25" thickBot="1">
      <c r="A37" s="394"/>
      <c r="B37" s="390">
        <v>2</v>
      </c>
      <c r="C37" s="120"/>
      <c r="D37" s="65"/>
      <c r="E37" s="13">
        <f>(IF(F37="y",$F$4,0))+(IF(I37="y",$I$4,0))+(IF(G37="y",$G$4,0))+(IF(H37="y",$H$4,0))+(IF(J37="y",$J$4,0))+(IF(K37="y",$K$4,0))+(IF(L37="y",$L$4,0))+(IF(M37="y",$M$4,0))+(IF(N37="y",$N$4,0))+(IF(O37="y",$O$4,0))+(IF(P37="y",$P$4,0))+(IF(Q37="y",$Q$4,0))+((OR(IF(R37=0,R37=" ",0)))+(IF(R37=3,49))+(IF(R37=2,31))+(IF(R37=1,27))+(S37*$S$4)+(T37*$T$4))</f>
        <v>0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7.25" customHeight="1" thickBot="1">
      <c r="A38" s="397" t="s">
        <v>133</v>
      </c>
      <c r="B38" s="388" t="s">
        <v>30</v>
      </c>
      <c r="C38" s="71" t="s">
        <v>31</v>
      </c>
      <c r="D38" s="72" t="s">
        <v>3</v>
      </c>
      <c r="E38" s="109"/>
      <c r="F38" s="110"/>
      <c r="G38" s="484">
        <f>IF(OR((AND(G39="y",H39="y")),(AND(G40="y",H40="y"))),"Too Many Entries","")</f>
      </c>
      <c r="H38" s="484"/>
      <c r="I38" s="111"/>
      <c r="J38" s="484">
        <f>IF(OR((AND(J39="y",K39="y")),(AND(J40="y",K40="y"))),"Too Much Dust","")</f>
      </c>
      <c r="K38" s="484"/>
      <c r="L38" s="484">
        <f>IF(OR((AND(L39="y",OR(M39="y",N39="y"))),(AND(M39="y",OR(L39="y",N39="y"))),(AND(N39="y",OR(L39="y",M39="y")))),"Err in Module Entries","")</f>
      </c>
      <c r="M38" s="485"/>
      <c r="N38" s="485"/>
      <c r="O38" s="112"/>
      <c r="P38" s="484">
        <f>IF(OR((AND(P39="y",Q39="y")),(AND(P40="y",Q40="y"))),"Rover Error","")</f>
      </c>
      <c r="Q38" s="484"/>
      <c r="R38" s="113"/>
      <c r="S38" s="387">
        <f>IF(OR(((S39+T39)&gt;4),(S40+T40)&gt;4),"Error too many boulders","")</f>
      </c>
      <c r="T38" s="113"/>
    </row>
    <row r="39" spans="1:20" ht="23.25" thickBot="1">
      <c r="A39" s="394"/>
      <c r="B39" s="389">
        <v>1</v>
      </c>
      <c r="C39" s="119"/>
      <c r="D39" s="60"/>
      <c r="E39" s="13">
        <f>(IF(F39="y",$F$4,0))+(IF(I39="y",$I$4,0))+(IF(G39="y",$G$4,0))+(IF(H39="y",$H$4,0))+(IF(J39="y",$J$4,0))+(IF(K39="y",$K$4,0))+(IF(L39="y",$L$4,0))+(IF(M39="y",$M$4,0))+(IF(N39="y",$N$4,0))+(IF(O39="y",$O$4,0))+(IF(P39="y",$P$4,0))+(IF(Q39="y",$Q$4,0))+((OR(IF(R39=0,R39=" ",0)))+(IF(R39=3,49))+(IF(R39=2,31))+(IF(R39=1,27))+(S39*$S$4)+(T39*$T$4))</f>
        <v>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23.25" thickBot="1">
      <c r="A40" s="394"/>
      <c r="B40" s="390">
        <v>2</v>
      </c>
      <c r="C40" s="120"/>
      <c r="D40" s="65"/>
      <c r="E40" s="13">
        <f>(IF(F40="y",$F$4,0))+(IF(I40="y",$I$4,0))+(IF(G40="y",$G$4,0))+(IF(H40="y",$H$4,0))+(IF(J40="y",$J$4,0))+(IF(K40="y",$K$4,0))+(IF(L40="y",$L$4,0))+(IF(M40="y",$M$4,0))+(IF(N40="y",$N$4,0))+(IF(O40="y",$O$4,0))+(IF(P40="y",$P$4,0))+(IF(Q40="y",$Q$4,0))+((OR(IF(R40=0,R40=" ",0)))+(IF(R40=3,49))+(IF(R40=2,31))+(IF(R40=1,27))+(S40*$S$4)+(T40*$T$4))</f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ht="17.25" customHeight="1" thickBot="1">
      <c r="A41" s="397" t="s">
        <v>133</v>
      </c>
      <c r="B41" s="388" t="s">
        <v>30</v>
      </c>
      <c r="C41" s="71" t="s">
        <v>31</v>
      </c>
      <c r="D41" s="72" t="s">
        <v>3</v>
      </c>
      <c r="E41" s="109"/>
      <c r="F41" s="110"/>
      <c r="G41" s="484">
        <f>IF(OR((AND(G42="y",H42="y")),(AND(G43="y",H43="y"))),"Too Many Entries","")</f>
      </c>
      <c r="H41" s="484"/>
      <c r="I41" s="111"/>
      <c r="J41" s="484">
        <f>IF(OR((AND(J42="y",K42="y")),(AND(J43="y",K43="y"))),"Too Much Dust","")</f>
      </c>
      <c r="K41" s="484"/>
      <c r="L41" s="484">
        <f>IF(OR((AND(L42="y",OR(M42="y",N42="y"))),(AND(M42="y",OR(L42="y",N42="y"))),(AND(N42="y",OR(L42="y",M42="y")))),"Err in Module Entries","")</f>
      </c>
      <c r="M41" s="485"/>
      <c r="N41" s="485"/>
      <c r="O41" s="112"/>
      <c r="P41" s="484">
        <f>IF(OR((AND(P42="y",Q42="y")),(AND(P43="y",Q43="y"))),"Rover Error","")</f>
      </c>
      <c r="Q41" s="484"/>
      <c r="R41" s="113"/>
      <c r="S41" s="387">
        <f>IF(OR(((S42+T42)&gt;4),(S43+T43)&gt;4),"Error too many boulders","")</f>
      </c>
      <c r="T41" s="113"/>
    </row>
    <row r="42" spans="1:20" ht="23.25" thickBot="1">
      <c r="A42" s="394"/>
      <c r="B42" s="389">
        <v>1</v>
      </c>
      <c r="C42" s="119"/>
      <c r="D42" s="60"/>
      <c r="E42" s="13">
        <f>(IF(F42="y",$F$4,0))+(IF(I42="y",$I$4,0))+(IF(G42="y",$G$4,0))+(IF(H42="y",$H$4,0))+(IF(J42="y",$J$4,0))+(IF(K42="y",$K$4,0))+(IF(L42="y",$L$4,0))+(IF(M42="y",$M$4,0))+(IF(N42="y",$N$4,0))+(IF(O42="y",$O$4,0))+(IF(P42="y",$P$4,0))+(IF(Q42="y",$Q$4,0))+((OR(IF(R42=0,R42=" ",0)))+(IF(R42=3,49))+(IF(R42=2,31))+(IF(R42=1,27))+(S42*$S$4)+(T42*$T$4))</f>
        <v>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1:20" ht="23.25" thickBot="1">
      <c r="A43" s="394"/>
      <c r="B43" s="390">
        <v>2</v>
      </c>
      <c r="C43" s="120"/>
      <c r="D43" s="65"/>
      <c r="E43" s="13">
        <f>(IF(F43="y",$F$4,0))+(IF(I43="y",$I$4,0))+(IF(G43="y",$G$4,0))+(IF(H43="y",$H$4,0))+(IF(J43="y",$J$4,0))+(IF(K43="y",$K$4,0))+(IF(L43="y",$L$4,0))+(IF(M43="y",$M$4,0))+(IF(N43="y",$N$4,0))+(IF(O43="y",$O$4,0))+(IF(P43="y",$P$4,0))+(IF(Q43="y",$Q$4,0))+((OR(IF(R43=0,R43=" ",0)))+(IF(R43=3,49))+(IF(R43=2,31))+(IF(R43=1,27))+(S43*$S$4)+(T43*$T$4))</f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1:20" ht="17.25" customHeight="1" thickBot="1">
      <c r="A44" s="397" t="s">
        <v>133</v>
      </c>
      <c r="B44" s="388" t="s">
        <v>30</v>
      </c>
      <c r="C44" s="71" t="s">
        <v>31</v>
      </c>
      <c r="D44" s="72" t="s">
        <v>3</v>
      </c>
      <c r="E44" s="109"/>
      <c r="F44" s="110"/>
      <c r="G44" s="484">
        <f>IF(OR((AND(G45="y",H45="y")),(AND(G46="y",H46="y"))),"Too Many Entries","")</f>
      </c>
      <c r="H44" s="484"/>
      <c r="I44" s="111"/>
      <c r="J44" s="484">
        <f>IF(OR((AND(J45="y",K45="y")),(AND(J46="y",K46="y"))),"Too Much Dust","")</f>
      </c>
      <c r="K44" s="484"/>
      <c r="L44" s="484">
        <f>IF(OR((AND(L45="y",OR(M45="y",N45="y"))),(AND(M45="y",OR(L45="y",N45="y"))),(AND(N45="y",OR(L45="y",M45="y")))),"Err in Module Entries","")</f>
      </c>
      <c r="M44" s="485"/>
      <c r="N44" s="485"/>
      <c r="O44" s="112"/>
      <c r="P44" s="484">
        <f>IF(OR((AND(P45="y",Q45="y")),(AND(P46="y",Q46="y"))),"Rover Error","")</f>
      </c>
      <c r="Q44" s="484"/>
      <c r="R44" s="113"/>
      <c r="S44" s="387">
        <f>IF(OR(((S45+T45)&gt;4),(S46+T46)&gt;4),"Error too many boulders","")</f>
      </c>
      <c r="T44" s="113"/>
    </row>
    <row r="45" spans="1:20" ht="23.25" thickBot="1">
      <c r="A45" s="394"/>
      <c r="B45" s="389">
        <v>1</v>
      </c>
      <c r="C45" s="119"/>
      <c r="D45" s="60"/>
      <c r="E45" s="13">
        <f>(IF(F45="y",$F$4,0))+(IF(I45="y",$I$4,0))+(IF(G45="y",$G$4,0))+(IF(H45="y",$H$4,0))+(IF(J45="y",$J$4,0))+(IF(K45="y",$K$4,0))+(IF(L45="y",$L$4,0))+(IF(M45="y",$M$4,0))+(IF(N45="y",$N$4,0))+(IF(O45="y",$O$4,0))+(IF(P45="y",$P$4,0))+(IF(Q45="y",$Q$4,0))+((OR(IF(R45=0,R45=" ",0)))+(IF(R45=3,49))+(IF(R45=2,31))+(IF(R45=1,27))+(S45*$S$4)+(T45*$T$4))</f>
        <v>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</row>
    <row r="46" spans="1:20" ht="23.25" thickBot="1">
      <c r="A46" s="394"/>
      <c r="B46" s="390">
        <v>2</v>
      </c>
      <c r="C46" s="120"/>
      <c r="D46" s="65"/>
      <c r="E46" s="13">
        <f>(IF(F46="y",$F$4,0))+(IF(I46="y",$I$4,0))+(IF(G46="y",$G$4,0))+(IF(H46="y",$H$4,0))+(IF(J46="y",$J$4,0))+(IF(K46="y",$K$4,0))+(IF(L46="y",$L$4,0))+(IF(M46="y",$M$4,0))+(IF(N46="y",$N$4,0))+(IF(O46="y",$O$4,0))+(IF(P46="y",$P$4,0))+(IF(Q46="y",$Q$4,0))+((OR(IF(R46=0,R46=" ",0)))+(IF(R46=3,49))+(IF(R46=2,31))+(IF(R46=1,27))+(S46*$S$4)+(T46*$T$4))</f>
        <v>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</row>
    <row r="47" spans="1:20" ht="17.25" customHeight="1" thickBot="1">
      <c r="A47" s="397" t="s">
        <v>133</v>
      </c>
      <c r="B47" s="388" t="s">
        <v>30</v>
      </c>
      <c r="C47" s="71" t="s">
        <v>31</v>
      </c>
      <c r="D47" s="72" t="s">
        <v>3</v>
      </c>
      <c r="E47" s="109"/>
      <c r="F47" s="110"/>
      <c r="G47" s="484">
        <f>IF(OR((AND(G48="y",H48="y")),(AND(G49="y",H49="y"))),"Too Many Entries","")</f>
      </c>
      <c r="H47" s="484"/>
      <c r="I47" s="111"/>
      <c r="J47" s="484">
        <f>IF(OR((AND(J48="y",K48="y")),(AND(J49="y",K49="y"))),"Too Much Dust","")</f>
      </c>
      <c r="K47" s="484"/>
      <c r="L47" s="484">
        <f>IF(OR((AND(L48="y",OR(M48="y",N48="y"))),(AND(M48="y",OR(L48="y",N48="y"))),(AND(N48="y",OR(L48="y",M48="y")))),"Err in Module Entries","")</f>
      </c>
      <c r="M47" s="485"/>
      <c r="N47" s="485"/>
      <c r="O47" s="112"/>
      <c r="P47" s="484">
        <f>IF(OR((AND(P48="y",Q48="y")),(AND(P49="y",Q49="y"))),"Rover Error","")</f>
      </c>
      <c r="Q47" s="484"/>
      <c r="R47" s="113"/>
      <c r="S47" s="387">
        <f>IF(OR(((S48+T48)&gt;4),(S49+T49)&gt;4),"Error too many boulders","")</f>
      </c>
      <c r="T47" s="113"/>
    </row>
    <row r="48" spans="1:20" ht="23.25" thickBot="1">
      <c r="A48" s="394"/>
      <c r="B48" s="389">
        <v>1</v>
      </c>
      <c r="C48" s="59"/>
      <c r="D48" s="60"/>
      <c r="E48" s="13">
        <f>(IF(F48="y",$F$4,0))+(IF(I48="y",$I$4,0))+(IF(G48="y",$G$4,0))+(IF(H48="y",$H$4,0))+(IF(J48="y",$J$4,0))+(IF(K48="y",$K$4,0))+(IF(L48="y",$L$4,0))+(IF(M48="y",$M$4,0))+(IF(N48="y",$N$4,0))+(IF(O48="y",$O$4,0))+(IF(P48="y",$P$4,0))+(IF(Q48="y",$Q$4,0))+((OR(IF(R48=0,R48=" ",0)))+(IF(R48=3,49))+(IF(R48=2,31))+(IF(R48=1,27))+(S48*$S$4)+(T48*$T$4))</f>
        <v>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  <row r="49" spans="1:20" ht="23.25" thickBot="1">
      <c r="A49" s="394"/>
      <c r="B49" s="391">
        <v>2</v>
      </c>
      <c r="C49" s="69"/>
      <c r="D49" s="65"/>
      <c r="E49" s="13">
        <f>(IF(F49="y",$F$4,0))+(IF(I49="y",$I$4,0))+(IF(G49="y",$G$4,0))+(IF(H49="y",$H$4,0))+(IF(J49="y",$J$4,0))+(IF(K49="y",$K$4,0))+(IF(L49="y",$L$4,0))+(IF(M49="y",$M$4,0))+(IF(N49="y",$N$4,0))+(IF(O49="y",$O$4,0))+(IF(P49="y",$P$4,0))+(IF(Q49="y",$Q$4,0))+((OR(IF(R49=0,R49=" ",0)))+(IF(R49=3,49))+(IF(R49=2,31))+(IF(R49=1,27))+(S49*$S$4)+(T49*$T$4))</f>
        <v>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</row>
    <row r="50" spans="1:20" ht="17.25" customHeight="1" thickBot="1">
      <c r="A50" s="397" t="s">
        <v>133</v>
      </c>
      <c r="B50" s="388" t="s">
        <v>30</v>
      </c>
      <c r="C50" s="71" t="s">
        <v>31</v>
      </c>
      <c r="D50" s="72" t="s">
        <v>3</v>
      </c>
      <c r="E50" s="109"/>
      <c r="F50" s="110"/>
      <c r="G50" s="484">
        <f>IF(OR((AND(G51="y",H51="y")),(AND(G52="y",H52="y"))),"Too Many Entries","")</f>
      </c>
      <c r="H50" s="484"/>
      <c r="I50" s="111"/>
      <c r="J50" s="484">
        <f>IF(OR((AND(J51="y",K51="y")),(AND(J52="y",K52="y"))),"Too Much Dust","")</f>
      </c>
      <c r="K50" s="484"/>
      <c r="L50" s="484">
        <f>IF(OR((AND(L51="y",OR(M51="y",N51="y"))),(AND(M51="y",OR(L51="y",N51="y"))),(AND(N51="y",OR(L51="y",M51="y")))),"Err in Module Entries","")</f>
      </c>
      <c r="M50" s="485"/>
      <c r="N50" s="485"/>
      <c r="O50" s="112"/>
      <c r="P50" s="484">
        <f>IF(OR((AND(P51="y",Q51="y")),(AND(P52="y",Q52="y"))),"Rover Error","")</f>
      </c>
      <c r="Q50" s="484"/>
      <c r="R50" s="113"/>
      <c r="S50" s="387">
        <f>IF(OR(((S51+T51)&gt;4),(S52+T52)&gt;4),"Error too many boulders","")</f>
      </c>
      <c r="T50" s="113"/>
    </row>
    <row r="51" spans="1:20" ht="23.25" thickBot="1">
      <c r="A51" s="394"/>
      <c r="B51" s="389">
        <v>1</v>
      </c>
      <c r="C51" s="119"/>
      <c r="D51" s="60"/>
      <c r="E51" s="13">
        <f>(IF(F51="y",$F$4,0))+(IF(I51="y",$I$4,0))+(IF(G51="y",$G$4,0))+(IF(H51="y",$H$4,0))+(IF(J51="y",$J$4,0))+(IF(K51="y",$K$4,0))+(IF(L51="y",$L$4,0))+(IF(M51="y",$M$4,0))+(IF(N51="y",$N$4,0))+(IF(O51="y",$O$4,0))+(IF(P51="y",$P$4,0))+(IF(Q51="y",$Q$4,0))+((OR(IF(R51=0,R51=" ",0)))+(IF(R51=3,49))+(IF(R51=2,31))+(IF(R51=1,27))+(S51*$S$4)+(T51*$T$4))</f>
        <v>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</row>
    <row r="52" spans="1:20" ht="23.25" thickBot="1">
      <c r="A52" s="394"/>
      <c r="B52" s="390">
        <v>2</v>
      </c>
      <c r="C52" s="120"/>
      <c r="D52" s="65"/>
      <c r="E52" s="13">
        <f>(IF(F52="y",$F$4,0))+(IF(I52="y",$I$4,0))+(IF(G52="y",$G$4,0))+(IF(H52="y",$H$4,0))+(IF(J52="y",$J$4,0))+(IF(K52="y",$K$4,0))+(IF(L52="y",$L$4,0))+(IF(M52="y",$M$4,0))+(IF(N52="y",$N$4,0))+(IF(O52="y",$O$4,0))+(IF(P52="y",$P$4,0))+(IF(Q52="y",$Q$4,0))+((OR(IF(R52=0,R52=" ",0)))+(IF(R52=3,49))+(IF(R52=2,31))+(IF(R52=1,27))+(S52*$S$4)+(T52*$T$4))</f>
        <v>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</row>
    <row r="53" spans="1:20" ht="23.25" thickBot="1">
      <c r="A53" s="397" t="s">
        <v>133</v>
      </c>
      <c r="B53" s="388" t="s">
        <v>30</v>
      </c>
      <c r="C53" s="71" t="s">
        <v>31</v>
      </c>
      <c r="D53" s="72" t="s">
        <v>3</v>
      </c>
      <c r="E53" s="109"/>
      <c r="F53" s="110"/>
      <c r="G53" s="484">
        <f>IF(OR((AND(G54="y",H54="y")),(AND(G55="y",H55="y"))),"Too Many Entries","")</f>
      </c>
      <c r="H53" s="484"/>
      <c r="I53" s="111"/>
      <c r="J53" s="484">
        <f>IF(OR((AND(J54="y",K54="y")),(AND(J55="y",K55="y"))),"Too Much Dust","")</f>
      </c>
      <c r="K53" s="484"/>
      <c r="L53" s="484">
        <f>IF(OR((AND(L54="y",OR(M54="y",N54="y"))),(AND(M54="y",OR(L54="y",N54="y"))),(AND(N54="y",OR(L54="y",M54="y")))),"Err in Module Entries","")</f>
      </c>
      <c r="M53" s="485"/>
      <c r="N53" s="485"/>
      <c r="O53" s="112"/>
      <c r="P53" s="484">
        <f>IF(OR((AND(P54="y",Q54="y")),(AND(P55="y",Q55="y"))),"Rover Error","")</f>
      </c>
      <c r="Q53" s="484"/>
      <c r="R53" s="113"/>
      <c r="S53" s="387">
        <f>IF(OR(((S54+T54)&gt;4),(S55+T55)&gt;4),"Error too many boulders","")</f>
      </c>
      <c r="T53" s="113"/>
    </row>
    <row r="54" spans="1:20" ht="23.25" thickBot="1">
      <c r="A54" s="394"/>
      <c r="B54" s="389">
        <v>1</v>
      </c>
      <c r="C54" s="119"/>
      <c r="D54" s="60"/>
      <c r="E54" s="13">
        <f>(IF(F54="y",$F$4,0))+(IF(I54="y",$I$4,0))+(IF(G54="y",$G$4,0))+(IF(H54="y",$H$4,0))+(IF(J54="y",$J$4,0))+(IF(K54="y",$K$4,0))+(IF(L54="y",$L$4,0))+(IF(M54="y",$M$4,0))+(IF(N54="y",$N$4,0))+(IF(O54="y",$O$4,0))+(IF(P54="y",$P$4,0))+(IF(Q54="y",$Q$4,0))+((OR(IF(R54=0,R54=" ",0)))+(IF(R54=3,49))+(IF(R54=2,31))+(IF(R54=1,27))+(S54*$S$4)+(T54*$T$4))</f>
        <v>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</row>
    <row r="55" spans="1:20" ht="23.25" thickBot="1">
      <c r="A55" s="394"/>
      <c r="B55" s="391">
        <v>2</v>
      </c>
      <c r="C55" s="121"/>
      <c r="D55" s="65"/>
      <c r="E55" s="13">
        <f>(IF(F55="y",$F$4,0))+(IF(I55="y",$I$4,0))+(IF(G55="y",$G$4,0))+(IF(H55="y",$H$4,0))+(IF(J55="y",$J$4,0))+(IF(K55="y",$K$4,0))+(IF(L55="y",$L$4,0))+(IF(M55="y",$M$4,0))+(IF(N55="y",$N$4,0))+(IF(O55="y",$O$4,0))+(IF(P55="y",$P$4,0))+(IF(Q55="y",$Q$4,0))+((OR(IF(R55=0,R55=" ",0)))+(IF(R55=3,49))+(IF(R55=2,31))+(IF(R55=1,27))+(S55*$S$4)+(T55*$T$4))</f>
        <v>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</row>
    <row r="56" spans="1:20" ht="23.25" thickBot="1">
      <c r="A56" s="397" t="s">
        <v>133</v>
      </c>
      <c r="B56" s="388" t="s">
        <v>30</v>
      </c>
      <c r="C56" s="71" t="s">
        <v>31</v>
      </c>
      <c r="D56" s="72" t="s">
        <v>3</v>
      </c>
      <c r="E56" s="109"/>
      <c r="F56" s="110"/>
      <c r="G56" s="484">
        <f>IF(OR((AND(G57="y",H57="y")),(AND(G58="y",H58="y"))),"Too Many Entries","")</f>
      </c>
      <c r="H56" s="484"/>
      <c r="I56" s="111"/>
      <c r="J56" s="484">
        <f>IF(OR((AND(J57="y",K57="y")),(AND(J58="y",K58="y"))),"Too Much Dust","")</f>
      </c>
      <c r="K56" s="484"/>
      <c r="L56" s="484">
        <f>IF(OR((AND(L57="y",OR(M57="y",N57="y"))),(AND(M57="y",OR(L57="y",N57="y"))),(AND(N57="y",OR(L57="y",M57="y")))),"Err in Module Entries","")</f>
      </c>
      <c r="M56" s="485"/>
      <c r="N56" s="485"/>
      <c r="O56" s="112"/>
      <c r="P56" s="484">
        <f>IF(OR((AND(P57="y",Q57="y")),(AND(P58="y",Q58="y"))),"Rover Error","")</f>
      </c>
      <c r="Q56" s="484"/>
      <c r="R56" s="113"/>
      <c r="S56" s="387">
        <f>IF(OR(((S57+T57)&gt;4),(S58+T58)&gt;4),"Error too many boulders","")</f>
      </c>
      <c r="T56" s="113"/>
    </row>
    <row r="57" spans="1:20" ht="23.25" thickBot="1">
      <c r="A57" s="394"/>
      <c r="B57" s="389">
        <v>1</v>
      </c>
      <c r="C57" s="119"/>
      <c r="D57" s="60"/>
      <c r="E57" s="13">
        <f>(IF(F57="y",$F$4,0))+(IF(I57="y",$I$4,0))+(IF(G57="y",$G$4,0))+(IF(H57="y",$H$4,0))+(IF(J57="y",$J$4,0))+(IF(K57="y",$K$4,0))+(IF(L57="y",$L$4,0))+(IF(M57="y",$M$4,0))+(IF(N57="y",$N$4,0))+(IF(O57="y",$O$4,0))+(IF(P57="y",$P$4,0))+(IF(Q57="y",$Q$4,0))+((OR(IF(R57=0,R57=" ",0)))+(IF(R57=3,49))+(IF(R57=2,31))+(IF(R57=1,27))+(S57*$S$4)+(T57*$T$4))</f>
        <v>0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</row>
    <row r="58" spans="1:20" ht="23.25" thickBot="1">
      <c r="A58" s="394"/>
      <c r="B58" s="390">
        <v>2</v>
      </c>
      <c r="C58" s="120"/>
      <c r="D58" s="65"/>
      <c r="E58" s="13">
        <f>(IF(F58="y",$F$4,0))+(IF(I58="y",$I$4,0))+(IF(G58="y",$G$4,0))+(IF(H58="y",$H$4,0))+(IF(J58="y",$J$4,0))+(IF(K58="y",$K$4,0))+(IF(L58="y",$L$4,0))+(IF(M58="y",$M$4,0))+(IF(N58="y",$N$4,0))+(IF(O58="y",$O$4,0))+(IF(P58="y",$P$4,0))+(IF(Q58="y",$Q$4,0))+((OR(IF(R58=0,R58=" ",0)))+(IF(R58=3,49))+(IF(R58=2,31))+(IF(R58=1,27))+(S58*$S$4)+(T58*$T$4))</f>
        <v>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</row>
    <row r="59" spans="1:20" ht="23.25" thickBot="1">
      <c r="A59" s="397" t="s">
        <v>133</v>
      </c>
      <c r="B59" s="388" t="s">
        <v>30</v>
      </c>
      <c r="C59" s="71" t="s">
        <v>31</v>
      </c>
      <c r="D59" s="72" t="s">
        <v>3</v>
      </c>
      <c r="E59" s="109"/>
      <c r="F59" s="110"/>
      <c r="G59" s="484">
        <f>IF(OR((AND(G60="y",H60="y")),(AND(G61="y",H61="y"))),"Too Many Entries","")</f>
      </c>
      <c r="H59" s="484"/>
      <c r="I59" s="111"/>
      <c r="J59" s="484">
        <f>IF(OR((AND(J60="y",K60="y")),(AND(J61="y",K61="y"))),"Too Much Dust","")</f>
      </c>
      <c r="K59" s="484"/>
      <c r="L59" s="484">
        <f>IF(OR((AND(L60="y",OR(M60="y",N60="y"))),(AND(M60="y",OR(L60="y",N60="y"))),(AND(N60="y",OR(L60="y",M60="y")))),"Err in Module Entries","")</f>
      </c>
      <c r="M59" s="485"/>
      <c r="N59" s="485"/>
      <c r="O59" s="112"/>
      <c r="P59" s="484">
        <f>IF(OR((AND(P60="y",Q60="y")),(AND(P61="y",Q61="y"))),"Rover Error","")</f>
      </c>
      <c r="Q59" s="484"/>
      <c r="R59" s="113"/>
      <c r="S59" s="387">
        <f>IF(OR(((S60+T60)&gt;4),(S61+T61)&gt;4),"Error too many boulders","")</f>
      </c>
      <c r="T59" s="113"/>
    </row>
    <row r="60" spans="1:20" ht="23.25" thickBot="1">
      <c r="A60" s="394"/>
      <c r="B60" s="389">
        <v>1</v>
      </c>
      <c r="C60" s="119"/>
      <c r="D60" s="60"/>
      <c r="E60" s="13">
        <f>(IF(F60="y",$F$4,0))+(IF(I60="y",$I$4,0))+(IF(G60="y",$G$4,0))+(IF(H60="y",$H$4,0))+(IF(J60="y",$J$4,0))+(IF(K60="y",$K$4,0))+(IF(L60="y",$L$4,0))+(IF(M60="y",$M$4,0))+(IF(N60="y",$N$4,0))+(IF(O60="y",$O$4,0))+(IF(P60="y",$P$4,0))+(IF(Q60="y",$Q$4,0))+((OR(IF(R60=0,R60=" ",0)))+(IF(R60=3,49))+(IF(R60=2,31))+(IF(R60=1,27))+(S60*$S$4)+(T60*$T$4))</f>
        <v>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</row>
    <row r="61" spans="1:20" ht="23.25" thickBot="1">
      <c r="A61" s="395"/>
      <c r="B61" s="391">
        <v>2</v>
      </c>
      <c r="C61" s="121"/>
      <c r="D61" s="65"/>
      <c r="E61" s="13">
        <f>(IF(F61="y",$F$4,0))+(IF(I61="y",$I$4,0))+(IF(G61="y",$G$4,0))+(IF(H61="y",$H$4,0))+(IF(J61="y",$J$4,0))+(IF(K61="y",$K$4,0))+(IF(L61="y",$L$4,0))+(IF(M61="y",$M$4,0))+(IF(N61="y",$N$4,0))+(IF(O61="y",$O$4,0))+(IF(P61="y",$P$4,0))+(IF(Q61="y",$Q$4,0))+((OR(IF(R61=0,R61=" ",0)))+(IF(R61=3,49))+(IF(R61=2,31))+(IF(R61=1,27))+(S61*$S$4)+(T61*$T$4))</f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</row>
    <row r="62" spans="1:20" ht="23.25" thickBot="1">
      <c r="A62" s="397" t="s">
        <v>133</v>
      </c>
      <c r="B62" s="388" t="s">
        <v>30</v>
      </c>
      <c r="C62" s="71" t="s">
        <v>31</v>
      </c>
      <c r="D62" s="72" t="s">
        <v>3</v>
      </c>
      <c r="E62" s="109"/>
      <c r="F62" s="110"/>
      <c r="G62" s="484">
        <f>IF(OR((AND(G63="y",H63="y")),(AND(G64="y",H64="y"))),"Too Many Entries","")</f>
      </c>
      <c r="H62" s="484"/>
      <c r="I62" s="111"/>
      <c r="J62" s="484">
        <f>IF(OR((AND(J63="y",K63="y")),(AND(J64="y",K64="y"))),"Too Much Dust","")</f>
      </c>
      <c r="K62" s="484"/>
      <c r="L62" s="484">
        <f>IF(OR((AND(L63="y",OR(M63="y",N63="y"))),(AND(M63="y",OR(L63="y",N63="y"))),(AND(N63="y",OR(L63="y",M63="y")))),"Err in Module Entries","")</f>
      </c>
      <c r="M62" s="485"/>
      <c r="N62" s="485"/>
      <c r="O62" s="112"/>
      <c r="P62" s="484">
        <f>IF(OR((AND(P63="y",Q63="y")),(AND(P64="y",Q64="y"))),"Rover Error","")</f>
      </c>
      <c r="Q62" s="484"/>
      <c r="R62" s="113"/>
      <c r="S62" s="387">
        <f>IF(OR(((S63+T63)&gt;4),(S64+T64)&gt;4),"Error too many boulders","")</f>
      </c>
      <c r="T62" s="113"/>
    </row>
    <row r="63" spans="1:20" ht="23.25" thickBot="1">
      <c r="A63" s="394"/>
      <c r="B63" s="389">
        <v>1</v>
      </c>
      <c r="C63" s="119"/>
      <c r="D63" s="60"/>
      <c r="E63" s="13">
        <f>(IF(F63="y",$F$4,0))+(IF(I63="y",$I$4,0))+(IF(G63="y",$G$4,0))+(IF(H63="y",$H$4,0))+(IF(J63="y",$J$4,0))+(IF(K63="y",$K$4,0))+(IF(L63="y",$L$4,0))+(IF(M63="y",$M$4,0))+(IF(N63="y",$N$4,0))+(IF(O63="y",$O$4,0))+(IF(P63="y",$P$4,0))+(IF(Q63="y",$Q$4,0))+((OR(IF(R63=0,R63=" ",0)))+(IF(R63=3,49))+(IF(R63=2,31))+(IF(R63=1,27))+(S63*$S$4)+(T63*$T$4))</f>
        <v>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</row>
    <row r="64" spans="1:20" ht="23.25" thickBot="1">
      <c r="A64" s="394"/>
      <c r="B64" s="390">
        <v>2</v>
      </c>
      <c r="C64" s="120"/>
      <c r="D64" s="65"/>
      <c r="E64" s="13">
        <f>(IF(F64="y",$F$4,0))+(IF(I64="y",$I$4,0))+(IF(G64="y",$G$4,0))+(IF(H64="y",$H$4,0))+(IF(J64="y",$J$4,0))+(IF(K64="y",$K$4,0))+(IF(L64="y",$L$4,0))+(IF(M64="y",$M$4,0))+(IF(N64="y",$N$4,0))+(IF(O64="y",$O$4,0))+(IF(P64="y",$P$4,0))+(IF(Q64="y",$Q$4,0))+((OR(IF(R64=0,R64=" ",0)))+(IF(R64=3,49))+(IF(R64=2,31))+(IF(R64=1,27))+(S64*$S$4)+(T64*$T$4))</f>
        <v>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</row>
    <row r="65" spans="1:20" ht="23.25" thickBot="1">
      <c r="A65" s="397" t="s">
        <v>133</v>
      </c>
      <c r="B65" s="388" t="s">
        <v>30</v>
      </c>
      <c r="C65" s="71" t="s">
        <v>31</v>
      </c>
      <c r="D65" s="72" t="s">
        <v>3</v>
      </c>
      <c r="E65" s="109"/>
      <c r="F65" s="110"/>
      <c r="G65" s="484">
        <f>IF(OR((AND(G66="y",H66="y")),(AND(G67="y",H67="y"))),"Too Many Entries","")</f>
      </c>
      <c r="H65" s="484"/>
      <c r="I65" s="111"/>
      <c r="J65" s="484">
        <f>IF(OR((AND(J66="y",K66="y")),(AND(J67="y",K67="y"))),"Too Much Dust","")</f>
      </c>
      <c r="K65" s="484"/>
      <c r="L65" s="484">
        <f>IF(OR((AND(L66="y",OR(M66="y",N66="y"))),(AND(M66="y",OR(L66="y",N66="y"))),(AND(N66="y",OR(L66="y",M66="y")))),"Err in Module Entries","")</f>
      </c>
      <c r="M65" s="485"/>
      <c r="N65" s="485"/>
      <c r="O65" s="112"/>
      <c r="P65" s="484">
        <f>IF(OR((AND(P66="y",Q66="y")),(AND(P67="y",Q67="y"))),"Rover Error","")</f>
      </c>
      <c r="Q65" s="484"/>
      <c r="R65" s="113"/>
      <c r="S65" s="387">
        <f>IF(OR(((S66+T66)&gt;4),(S67+T67)&gt;4),"Error too many boulders","")</f>
      </c>
      <c r="T65" s="113"/>
    </row>
    <row r="66" spans="1:20" ht="23.25" thickBot="1">
      <c r="A66" s="394"/>
      <c r="B66" s="389">
        <v>1</v>
      </c>
      <c r="C66" s="119"/>
      <c r="D66" s="60"/>
      <c r="E66" s="13">
        <f>(IF(F66="y",$F$4,0))+(IF(I66="y",$I$4,0))+(IF(G66="y",$G$4,0))+(IF(H66="y",$H$4,0))+(IF(J66="y",$J$4,0))+(IF(K66="y",$K$4,0))+(IF(L66="y",$L$4,0))+(IF(M66="y",$M$4,0))+(IF(N66="y",$N$4,0))+(IF(O66="y",$O$4,0))+(IF(P66="y",$P$4,0))+(IF(Q66="y",$Q$4,0))+((OR(IF(R66=0,R66=" ",0)))+(IF(R66=3,49))+(IF(R66=2,31))+(IF(R66=1,27))+(S66*$S$4)+(T66*$T$4))</f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</row>
    <row r="67" spans="1:20" ht="23.25" thickBot="1">
      <c r="A67" s="394"/>
      <c r="B67" s="391">
        <v>2</v>
      </c>
      <c r="C67" s="121"/>
      <c r="D67" s="65"/>
      <c r="E67" s="13">
        <f>(IF(F67="y",$F$4,0))+(IF(I67="y",$I$4,0))+(IF(G67="y",$G$4,0))+(IF(H67="y",$H$4,0))+(IF(J67="y",$J$4,0))+(IF(K67="y",$K$4,0))+(IF(L67="y",$L$4,0))+(IF(M67="y",$M$4,0))+(IF(N67="y",$N$4,0))+(IF(O67="y",$O$4,0))+(IF(P67="y",$P$4,0))+(IF(Q67="y",$Q$4,0))+((OR(IF(R67=0,R67=" ",0)))+(IF(R67=3,49))+(IF(R67=2,31))+(IF(R67=1,27))+(S67*$S$4)+(T67*$T$4))</f>
        <v>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</row>
    <row r="68" spans="1:20" ht="23.25" thickBot="1">
      <c r="A68" s="397" t="s">
        <v>133</v>
      </c>
      <c r="B68" s="388" t="s">
        <v>30</v>
      </c>
      <c r="C68" s="71" t="s">
        <v>31</v>
      </c>
      <c r="D68" s="72" t="s">
        <v>3</v>
      </c>
      <c r="E68" s="109"/>
      <c r="F68" s="110"/>
      <c r="G68" s="484">
        <f>IF(OR((AND(G69="y",H69="y")),(AND(G70="y",H70="y"))),"Too Many Entries","")</f>
      </c>
      <c r="H68" s="484"/>
      <c r="I68" s="111"/>
      <c r="J68" s="484">
        <f>IF(OR((AND(J69="y",K69="y")),(AND(J70="y",K70="y"))),"Too Much Dust","")</f>
      </c>
      <c r="K68" s="484"/>
      <c r="L68" s="484">
        <f>IF(OR((AND(L69="y",OR(M69="y",N69="y"))),(AND(M69="y",OR(L69="y",N69="y"))),(AND(N69="y",OR(L69="y",M69="y")))),"Err in Module Entries","")</f>
      </c>
      <c r="M68" s="485"/>
      <c r="N68" s="485"/>
      <c r="O68" s="112"/>
      <c r="P68" s="484">
        <f>IF(OR((AND(P69="y",Q69="y")),(AND(P70="y",Q70="y"))),"Rover Error","")</f>
      </c>
      <c r="Q68" s="484"/>
      <c r="R68" s="113"/>
      <c r="S68" s="387">
        <f>IF(OR(((S69+T69)&gt;4),(S70+T70)&gt;4),"Error too many boulders","")</f>
      </c>
      <c r="T68" s="113"/>
    </row>
    <row r="69" spans="1:20" ht="23.25" thickBot="1">
      <c r="A69" s="394"/>
      <c r="B69" s="389">
        <v>1</v>
      </c>
      <c r="C69" s="119"/>
      <c r="D69" s="60"/>
      <c r="E69" s="13">
        <f>(IF(F69="y",$F$4,0))+(IF(I69="y",$I$4,0))+(IF(G69="y",$G$4,0))+(IF(H69="y",$H$4,0))+(IF(J69="y",$J$4,0))+(IF(K69="y",$K$4,0))+(IF(L69="y",$L$4,0))+(IF(M69="y",$M$4,0))+(IF(N69="y",$N$4,0))+(IF(O69="y",$O$4,0))+(IF(P69="y",$P$4,0))+(IF(Q69="y",$Q$4,0))+((OR(IF(R69=0,R69=" ",0)))+(IF(R69=3,49))+(IF(R69=2,31))+(IF(R69=1,27))+(S69*$S$4)+(T69*$T$4))</f>
        <v>0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</row>
    <row r="70" spans="1:20" ht="23.25" thickBot="1">
      <c r="A70" s="394"/>
      <c r="B70" s="390">
        <v>2</v>
      </c>
      <c r="C70" s="120"/>
      <c r="D70" s="65"/>
      <c r="E70" s="13">
        <f>(IF(F70="y",$F$4,0))+(IF(I70="y",$I$4,0))+(IF(G70="y",$G$4,0))+(IF(H70="y",$H$4,0))+(IF(J70="y",$J$4,0))+(IF(K70="y",$K$4,0))+(IF(L70="y",$L$4,0))+(IF(M70="y",$M$4,0))+(IF(N70="y",$N$4,0))+(IF(O70="y",$O$4,0))+(IF(P70="y",$P$4,0))+(IF(Q70="y",$Q$4,0))+((OR(IF(R70=0,R70=" ",0)))+(IF(R70=3,49))+(IF(R70=2,31))+(IF(R70=1,27))+(S70*$S$4)+(T70*$T$4))</f>
        <v>0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</row>
    <row r="71" spans="1:20" ht="23.25" thickBot="1">
      <c r="A71" s="397" t="s">
        <v>133</v>
      </c>
      <c r="B71" s="388" t="s">
        <v>30</v>
      </c>
      <c r="C71" s="71" t="s">
        <v>31</v>
      </c>
      <c r="D71" s="72" t="s">
        <v>3</v>
      </c>
      <c r="E71" s="109"/>
      <c r="F71" s="110"/>
      <c r="G71" s="484">
        <f>IF(OR((AND(G72="y",H72="y")),(AND(G73="y",H73="y"))),"Too Many Entries","")</f>
      </c>
      <c r="H71" s="484"/>
      <c r="I71" s="111"/>
      <c r="J71" s="484">
        <f>IF(OR((AND(J72="y",K72="y")),(AND(J73="y",K73="y"))),"Too Much Dust","")</f>
      </c>
      <c r="K71" s="484"/>
      <c r="L71" s="484">
        <f>IF(OR((AND(L72="y",OR(M72="y",N72="y"))),(AND(M72="y",OR(L72="y",N72="y"))),(AND(N72="y",OR(L72="y",M72="y")))),"Err in Module Entries","")</f>
      </c>
      <c r="M71" s="485"/>
      <c r="N71" s="485"/>
      <c r="O71" s="112"/>
      <c r="P71" s="484">
        <f>IF(OR((AND(P72="y",Q72="y")),(AND(P73="y",Q73="y"))),"Rover Error","")</f>
      </c>
      <c r="Q71" s="484"/>
      <c r="R71" s="113"/>
      <c r="S71" s="387">
        <f>IF(OR(((S72+T72)&gt;4),(S73+T73)&gt;4),"Error too many boulders","")</f>
      </c>
      <c r="T71" s="113"/>
    </row>
    <row r="72" spans="1:20" ht="23.25" thickBot="1">
      <c r="A72" s="394"/>
      <c r="B72" s="389">
        <v>1</v>
      </c>
      <c r="C72" s="119"/>
      <c r="D72" s="60"/>
      <c r="E72" s="13">
        <f>(IF(F72="y",$F$4,0))+(IF(I72="y",$I$4,0))+(IF(G72="y",$G$4,0))+(IF(H72="y",$H$4,0))+(IF(J72="y",$J$4,0))+(IF(K72="y",$K$4,0))+(IF(L72="y",$L$4,0))+(IF(M72="y",$M$4,0))+(IF(N72="y",$N$4,0))+(IF(O72="y",$O$4,0))+(IF(P72="y",$P$4,0))+(IF(Q72="y",$Q$4,0))+((OR(IF(R72=0,R72=" ",0)))+(IF(R72=3,49))+(IF(R72=2,31))+(IF(R72=1,27))+(S72*$S$4)+(T72*$T$4))</f>
        <v>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</row>
    <row r="73" spans="1:20" ht="23.25" thickBot="1">
      <c r="A73" s="395"/>
      <c r="B73" s="391">
        <v>2</v>
      </c>
      <c r="C73" s="121"/>
      <c r="D73" s="65"/>
      <c r="E73" s="13">
        <f>(IF(F73="y",$F$4,0))+(IF(I73="y",$I$4,0))+(IF(G73="y",$G$4,0))+(IF(H73="y",$H$4,0))+(IF(J73="y",$J$4,0))+(IF(K73="y",$K$4,0))+(IF(L73="y",$L$4,0))+(IF(M73="y",$M$4,0))+(IF(N73="y",$N$4,0))+(IF(O73="y",$O$4,0))+(IF(P73="y",$P$4,0))+(IF(Q73="y",$Q$4,0))+((OR(IF(R73=0,R73=" ",0)))+(IF(R73=3,49))+(IF(R73=2,31))+(IF(R73=1,27))+(S73*$S$4)+(T73*$T$4))</f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</row>
    <row r="74" spans="1:20" ht="23.25" thickBot="1">
      <c r="A74" s="397" t="s">
        <v>133</v>
      </c>
      <c r="B74" s="388" t="s">
        <v>30</v>
      </c>
      <c r="C74" s="71" t="s">
        <v>31</v>
      </c>
      <c r="D74" s="72" t="s">
        <v>3</v>
      </c>
      <c r="E74" s="109"/>
      <c r="F74" s="110"/>
      <c r="G74" s="484">
        <f>IF(OR((AND(G75="y",H75="y")),(AND(G76="y",H76="y"))),"Too Many Entries","")</f>
      </c>
      <c r="H74" s="484"/>
      <c r="I74" s="111"/>
      <c r="J74" s="484">
        <f>IF(OR((AND(J75="y",K75="y")),(AND(J76="y",K76="y"))),"Too Much Dust","")</f>
      </c>
      <c r="K74" s="484"/>
      <c r="L74" s="484">
        <f>IF(OR((AND(L75="y",OR(M75="y",N75="y"))),(AND(M75="y",OR(L75="y",N75="y"))),(AND(N75="y",OR(L75="y",M75="y")))),"Err in Module Entries","")</f>
      </c>
      <c r="M74" s="485"/>
      <c r="N74" s="485"/>
      <c r="O74" s="112"/>
      <c r="P74" s="484">
        <f>IF(OR((AND(P75="y",Q75="y")),(AND(P76="y",Q76="y"))),"Rover Error","")</f>
      </c>
      <c r="Q74" s="484"/>
      <c r="R74" s="113"/>
      <c r="S74" s="387">
        <f>IF(OR(((S75+T75)&gt;4),(S76+T76)&gt;4),"Error too many boulders","")</f>
      </c>
      <c r="T74" s="113"/>
    </row>
    <row r="75" spans="1:20" ht="23.25" thickBot="1">
      <c r="A75" s="394"/>
      <c r="B75" s="389">
        <v>1</v>
      </c>
      <c r="C75" s="119"/>
      <c r="D75" s="60"/>
      <c r="E75" s="13">
        <f>(IF(F75="y",$F$4,0))+(IF(I75="y",$I$4,0))+(IF(G75="y",$G$4,0))+(IF(H75="y",$H$4,0))+(IF(J75="y",$J$4,0))+(IF(K75="y",$K$4,0))+(IF(L75="y",$L$4,0))+(IF(M75="y",$M$4,0))+(IF(N75="y",$N$4,0))+(IF(O75="y",$O$4,0))+(IF(P75="y",$P$4,0))+(IF(Q75="y",$Q$4,0))+((OR(IF(R75=0,R75=" ",0)))+(IF(R75=3,49))+(IF(R75=2,31))+(IF(R75=1,27))+(S75*$S$4)+(T75*$T$4))</f>
        <v>0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</row>
    <row r="76" spans="1:20" ht="23.25" thickBot="1">
      <c r="A76" s="394"/>
      <c r="B76" s="390">
        <v>2</v>
      </c>
      <c r="C76" s="120"/>
      <c r="D76" s="65"/>
      <c r="E76" s="13">
        <f>(IF(F76="y",$F$4,0))+(IF(I76="y",$I$4,0))+(IF(G76="y",$G$4,0))+(IF(H76="y",$H$4,0))+(IF(J76="y",$J$4,0))+(IF(K76="y",$K$4,0))+(IF(L76="y",$L$4,0))+(IF(M76="y",$M$4,0))+(IF(N76="y",$N$4,0))+(IF(O76="y",$O$4,0))+(IF(P76="y",$P$4,0))+(IF(Q76="y",$Q$4,0))+((OR(IF(R76=0,R76=" ",0)))+(IF(R76=3,49))+(IF(R76=2,31))+(IF(R76=1,27))+(S76*$S$4)+(T76*$T$4))</f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</row>
    <row r="77" spans="1:20" ht="23.25" thickBot="1">
      <c r="A77" s="397" t="s">
        <v>133</v>
      </c>
      <c r="B77" s="388" t="s">
        <v>30</v>
      </c>
      <c r="C77" s="71" t="s">
        <v>31</v>
      </c>
      <c r="D77" s="72" t="s">
        <v>3</v>
      </c>
      <c r="E77" s="109"/>
      <c r="F77" s="110"/>
      <c r="G77" s="484">
        <f>IF(OR((AND(G78="y",H78="y")),(AND(G79="y",H79="y"))),"Too Many Entries","")</f>
      </c>
      <c r="H77" s="484"/>
      <c r="I77" s="111"/>
      <c r="J77" s="484">
        <f>IF(OR((AND(J78="y",K78="y")),(AND(J79="y",K79="y"))),"Too Much Dust","")</f>
      </c>
      <c r="K77" s="484"/>
      <c r="L77" s="484">
        <f>IF(OR((AND(L78="y",OR(M78="y",N78="y"))),(AND(M78="y",OR(L78="y",N78="y"))),(AND(N78="y",OR(L78="y",M78="y")))),"Err in Module Entries","")</f>
      </c>
      <c r="M77" s="485"/>
      <c r="N77" s="485"/>
      <c r="O77" s="112"/>
      <c r="P77" s="484">
        <f>IF(OR((AND(P78="y",Q78="y")),(AND(P79="y",Q79="y"))),"Rover Error","")</f>
      </c>
      <c r="Q77" s="484"/>
      <c r="R77" s="113"/>
      <c r="S77" s="387">
        <f>IF(OR(((S78+T78)&gt;4),(S79+T79)&gt;4),"Error too many boulders","")</f>
      </c>
      <c r="T77" s="113"/>
    </row>
    <row r="78" spans="1:20" ht="23.25" thickBot="1">
      <c r="A78" s="394"/>
      <c r="B78" s="389">
        <v>1</v>
      </c>
      <c r="C78" s="59"/>
      <c r="D78" s="60"/>
      <c r="E78" s="13">
        <f>(IF(F78="y",$F$4,0))+(IF(I78="y",$I$4,0))+(IF(G78="y",$G$4,0))+(IF(H78="y",$H$4,0))+(IF(J78="y",$J$4,0))+(IF(K78="y",$K$4,0))+(IF(L78="y",$L$4,0))+(IF(M78="y",$M$4,0))+(IF(N78="y",$N$4,0))+(IF(O78="y",$O$4,0))+(IF(P78="y",$P$4,0))+(IF(Q78="y",$Q$4,0))+((OR(IF(R78=0,R78=" ",0)))+(IF(R78=3,49))+(IF(R78=2,31))+(IF(R78=1,27))+(S78*$S$4)+(T78*$T$4))</f>
        <v>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</row>
    <row r="79" spans="1:20" ht="23.25" thickBot="1">
      <c r="A79" s="394"/>
      <c r="B79" s="391">
        <v>2</v>
      </c>
      <c r="C79" s="69"/>
      <c r="D79" s="65"/>
      <c r="E79" s="13">
        <f>(IF(F79="y",$F$4,0))+(IF(I79="y",$I$4,0))+(IF(G79="y",$G$4,0))+(IF(H79="y",$H$4,0))+(IF(J79="y",$J$4,0))+(IF(K79="y",$K$4,0))+(IF(L79="y",$L$4,0))+(IF(M79="y",$M$4,0))+(IF(N79="y",$N$4,0))+(IF(O79="y",$O$4,0))+(IF(P79="y",$P$4,0))+(IF(Q79="y",$Q$4,0))+((OR(IF(R79=0,R79=" ",0)))+(IF(R79=3,49))+(IF(R79=2,31))+(IF(R79=1,27))+(S79*$S$4)+(T79*$T$4))</f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</row>
    <row r="80" spans="1:20" ht="23.25" thickBot="1">
      <c r="A80" s="397" t="s">
        <v>133</v>
      </c>
      <c r="B80" s="388" t="s">
        <v>30</v>
      </c>
      <c r="C80" s="71" t="s">
        <v>31</v>
      </c>
      <c r="D80" s="72" t="s">
        <v>3</v>
      </c>
      <c r="E80" s="109"/>
      <c r="F80" s="110"/>
      <c r="G80" s="484">
        <f>IF(OR((AND(G81="y",H81="y")),(AND(G82="y",H82="y"))),"Too Many Entries","")</f>
      </c>
      <c r="H80" s="484"/>
      <c r="I80" s="111"/>
      <c r="J80" s="484">
        <f>IF(OR((AND(J81="y",K81="y")),(AND(J82="y",K82="y"))),"Too Much Dust","")</f>
      </c>
      <c r="K80" s="484"/>
      <c r="L80" s="484">
        <f>IF(OR((AND(L81="y",OR(M81="y",N81="y"))),(AND(M81="y",OR(L81="y",N81="y"))),(AND(N81="y",OR(L81="y",M81="y")))),"Err in Module Entries","")</f>
      </c>
      <c r="M80" s="485"/>
      <c r="N80" s="485"/>
      <c r="O80" s="112"/>
      <c r="P80" s="484">
        <f>IF(OR((AND(P81="y",Q81="y")),(AND(P82="y",Q82="y"))),"Rover Error","")</f>
      </c>
      <c r="Q80" s="484"/>
      <c r="R80" s="113"/>
      <c r="S80" s="387">
        <f>IF(OR(((S81+T81)&gt;4),(S82+T82)&gt;4),"Error too many boulders","")</f>
      </c>
      <c r="T80" s="113"/>
    </row>
    <row r="81" spans="1:20" ht="23.25" thickBot="1">
      <c r="A81" s="394"/>
      <c r="B81" s="389">
        <v>1</v>
      </c>
      <c r="C81" s="119"/>
      <c r="D81" s="60"/>
      <c r="E81" s="13">
        <f>(IF(F81="y",$F$4,0))+(IF(I81="y",$I$4,0))+(IF(G81="y",$G$4,0))+(IF(H81="y",$H$4,0))+(IF(J81="y",$J$4,0))+(IF(K81="y",$K$4,0))+(IF(L81="y",$L$4,0))+(IF(M81="y",$M$4,0))+(IF(N81="y",$N$4,0))+(IF(O81="y",$O$4,0))+(IF(P81="y",$P$4,0))+(IF(Q81="y",$Q$4,0))+((OR(IF(R81=0,R81=" ",0)))+(IF(R81=3,49))+(IF(R81=2,31))+(IF(R81=1,27))+(S81*$S$4)+(T81*$T$4))</f>
        <v>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</row>
    <row r="82" spans="1:20" ht="23.25" thickBot="1">
      <c r="A82" s="394"/>
      <c r="B82" s="390">
        <v>2</v>
      </c>
      <c r="C82" s="120"/>
      <c r="D82" s="65"/>
      <c r="E82" s="13">
        <f>(IF(F82="y",$F$4,0))+(IF(I82="y",$I$4,0))+(IF(G82="y",$G$4,0))+(IF(H82="y",$H$4,0))+(IF(J82="y",$J$4,0))+(IF(K82="y",$K$4,0))+(IF(L82="y",$L$4,0))+(IF(M82="y",$M$4,0))+(IF(N82="y",$N$4,0))+(IF(O82="y",$O$4,0))+(IF(P82="y",$P$4,0))+(IF(Q82="y",$Q$4,0))+((OR(IF(R82=0,R82=" ",0)))+(IF(R82=3,49))+(IF(R82=2,31))+(IF(R82=1,27))+(S82*$S$4)+(T82*$T$4))</f>
        <v>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</row>
    <row r="83" spans="1:20" ht="23.25" thickBot="1">
      <c r="A83" s="397" t="s">
        <v>133</v>
      </c>
      <c r="B83" s="388" t="s">
        <v>30</v>
      </c>
      <c r="C83" s="71" t="s">
        <v>31</v>
      </c>
      <c r="D83" s="72" t="s">
        <v>3</v>
      </c>
      <c r="E83" s="109"/>
      <c r="F83" s="110"/>
      <c r="G83" s="484">
        <f>IF(OR((AND(G84="y",H84="y")),(AND(G85="y",H85="y"))),"Too Many Entries","")</f>
      </c>
      <c r="H83" s="484"/>
      <c r="I83" s="111"/>
      <c r="J83" s="484">
        <f>IF(OR((AND(J84="y",K84="y")),(AND(J85="y",K85="y"))),"Too Much Dust","")</f>
      </c>
      <c r="K83" s="484"/>
      <c r="L83" s="484">
        <f>IF(OR((AND(L84="y",OR(M84="y",N84="y"))),(AND(M84="y",OR(L84="y",N84="y"))),(AND(N84="y",OR(L84="y",M84="y")))),"Err in Module Entries","")</f>
      </c>
      <c r="M83" s="485"/>
      <c r="N83" s="485"/>
      <c r="O83" s="112"/>
      <c r="P83" s="484">
        <f>IF(OR((AND(P84="y",Q84="y")),(AND(P85="y",Q85="y"))),"Rover Error","")</f>
      </c>
      <c r="Q83" s="484"/>
      <c r="R83" s="113"/>
      <c r="S83" s="387">
        <f>IF(OR(((S84+T84)&gt;4),(S85+T85)&gt;4),"Error too many boulders","")</f>
      </c>
      <c r="T83" s="113"/>
    </row>
    <row r="84" spans="1:20" ht="23.25" thickBot="1">
      <c r="A84" s="394"/>
      <c r="B84" s="389">
        <v>1</v>
      </c>
      <c r="C84" s="119"/>
      <c r="D84" s="60"/>
      <c r="E84" s="13">
        <f>(IF(F84="y",$F$4,0))+(IF(I84="y",$I$4,0))+(IF(G84="y",$G$4,0))+(IF(H84="y",$H$4,0))+(IF(J84="y",$J$4,0))+(IF(K84="y",$K$4,0))+(IF(L84="y",$L$4,0))+(IF(M84="y",$M$4,0))+(IF(N84="y",$N$4,0))+(IF(O84="y",$O$4,0))+(IF(P84="y",$P$4,0))+(IF(Q84="y",$Q$4,0))+((OR(IF(R84=0,R84=" ",0)))+(IF(R84=3,49))+(IF(R84=2,31))+(IF(R84=1,27))+(S84*$S$4)+(T84*$T$4))</f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</row>
    <row r="85" spans="1:20" ht="23.25" thickBot="1">
      <c r="A85" s="394"/>
      <c r="B85" s="391">
        <v>2</v>
      </c>
      <c r="C85" s="121"/>
      <c r="D85" s="65"/>
      <c r="E85" s="13">
        <f>(IF(F85="y",$F$4,0))+(IF(I85="y",$I$4,0))+(IF(G85="y",$G$4,0))+(IF(H85="y",$H$4,0))+(IF(J85="y",$J$4,0))+(IF(K85="y",$K$4,0))+(IF(L85="y",$L$4,0))+(IF(M85="y",$M$4,0))+(IF(N85="y",$N$4,0))+(IF(O85="y",$O$4,0))+(IF(P85="y",$P$4,0))+(IF(Q85="y",$Q$4,0))+((OR(IF(R85=0,R85=" ",0)))+(IF(R85=3,49))+(IF(R85=2,31))+(IF(R85=1,27))+(S85*$S$4)+(T85*$T$4))</f>
        <v>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</row>
    <row r="86" spans="1:20" ht="23.25" thickBot="1">
      <c r="A86" s="397" t="s">
        <v>133</v>
      </c>
      <c r="B86" s="388" t="s">
        <v>30</v>
      </c>
      <c r="C86" s="71" t="s">
        <v>31</v>
      </c>
      <c r="D86" s="72" t="s">
        <v>3</v>
      </c>
      <c r="E86" s="109"/>
      <c r="F86" s="110"/>
      <c r="G86" s="484">
        <f>IF(OR((AND(G87="y",H87="y")),(AND(G88="y",H88="y"))),"Too Many Entries","")</f>
      </c>
      <c r="H86" s="484"/>
      <c r="I86" s="111"/>
      <c r="J86" s="484">
        <f>IF(OR((AND(J87="y",K87="y")),(AND(J88="y",K88="y"))),"Too Much Dust","")</f>
      </c>
      <c r="K86" s="484"/>
      <c r="L86" s="484">
        <f>IF(OR((AND(L87="y",OR(M87="y",N87="y"))),(AND(M87="y",OR(L87="y",N87="y"))),(AND(N87="y",OR(L87="y",M87="y")))),"Err in Module Entries","")</f>
      </c>
      <c r="M86" s="485"/>
      <c r="N86" s="485"/>
      <c r="O86" s="112"/>
      <c r="P86" s="484">
        <f>IF(OR((AND(P87="y",Q87="y")),(AND(P88="y",Q88="y"))),"Rover Error","")</f>
      </c>
      <c r="Q86" s="484"/>
      <c r="R86" s="113"/>
      <c r="S86" s="387">
        <f>IF(OR(((S87+T87)&gt;4),(S88+T88)&gt;4),"Error too many boulders","")</f>
      </c>
      <c r="T86" s="113"/>
    </row>
    <row r="87" spans="1:20" ht="23.25" thickBot="1">
      <c r="A87" s="394"/>
      <c r="B87" s="389">
        <v>1</v>
      </c>
      <c r="C87" s="119"/>
      <c r="D87" s="60"/>
      <c r="E87" s="13">
        <f>(IF(F87="y",$F$4,0))+(IF(I87="y",$I$4,0))+(IF(G87="y",$G$4,0))+(IF(H87="y",$H$4,0))+(IF(J87="y",$J$4,0))+(IF(K87="y",$K$4,0))+(IF(L87="y",$L$4,0))+(IF(M87="y",$M$4,0))+(IF(N87="y",$N$4,0))+(IF(O87="y",$O$4,0))+(IF(P87="y",$P$4,0))+(IF(Q87="y",$Q$4,0))+((OR(IF(R87=0,R87=" ",0)))+(IF(R87=3,49))+(IF(R87=2,31))+(IF(R87=1,27))+(S87*$S$4)+(T87*$T$4))</f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</row>
    <row r="88" spans="1:20" ht="23.25" thickBot="1">
      <c r="A88" s="394"/>
      <c r="B88" s="390">
        <v>2</v>
      </c>
      <c r="C88" s="120"/>
      <c r="D88" s="65"/>
      <c r="E88" s="13">
        <f>(IF(F88="y",$F$4,0))+(IF(I88="y",$I$4,0))+(IF(G88="y",$G$4,0))+(IF(H88="y",$H$4,0))+(IF(J88="y",$J$4,0))+(IF(K88="y",$K$4,0))+(IF(L88="y",$L$4,0))+(IF(M88="y",$M$4,0))+(IF(N88="y",$N$4,0))+(IF(O88="y",$O$4,0))+(IF(P88="y",$P$4,0))+(IF(Q88="y",$Q$4,0))+((OR(IF(R88=0,R88=" ",0)))+(IF(R88=3,49))+(IF(R88=2,31))+(IF(R88=1,27))+(S88*$S$4)+(T88*$T$4))</f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</row>
    <row r="89" spans="1:20" ht="23.25" thickBot="1">
      <c r="A89" s="397" t="s">
        <v>133</v>
      </c>
      <c r="B89" s="388" t="s">
        <v>30</v>
      </c>
      <c r="C89" s="71" t="s">
        <v>31</v>
      </c>
      <c r="D89" s="72" t="s">
        <v>3</v>
      </c>
      <c r="E89" s="109"/>
      <c r="F89" s="110"/>
      <c r="G89" s="484">
        <f>IF(OR((AND(G90="y",H90="y")),(AND(G91="y",H91="y"))),"Too Many Entries","")</f>
      </c>
      <c r="H89" s="484"/>
      <c r="I89" s="111"/>
      <c r="J89" s="484">
        <f>IF(OR((AND(J90="y",K90="y")),(AND(J91="y",K91="y"))),"Too Much Dust","")</f>
      </c>
      <c r="K89" s="484"/>
      <c r="L89" s="484">
        <f>IF(OR((AND(L90="y",OR(M90="y",N90="y"))),(AND(M90="y",OR(L90="y",N90="y"))),(AND(N90="y",OR(L90="y",M90="y")))),"Err in Module Entries","")</f>
      </c>
      <c r="M89" s="485"/>
      <c r="N89" s="485"/>
      <c r="O89" s="112"/>
      <c r="P89" s="484">
        <f>IF(OR((AND(P90="y",Q90="y")),(AND(P91="y",Q91="y"))),"Rover Error","")</f>
      </c>
      <c r="Q89" s="484"/>
      <c r="R89" s="113"/>
      <c r="S89" s="387">
        <f>IF(OR(((S90+T90)&gt;4),(S91+T91)&gt;4),"Error too many boulders","")</f>
      </c>
      <c r="T89" s="113"/>
    </row>
    <row r="90" spans="1:20" ht="23.25" thickBot="1">
      <c r="A90" s="394"/>
      <c r="B90" s="389">
        <v>1</v>
      </c>
      <c r="C90" s="119"/>
      <c r="D90" s="60"/>
      <c r="E90" s="13">
        <f>(IF(F90="y",$F$4,0))+(IF(I90="y",$I$4,0))+(IF(G90="y",$G$4,0))+(IF(H90="y",$H$4,0))+(IF(J90="y",$J$4,0))+(IF(K90="y",$K$4,0))+(IF(L90="y",$L$4,0))+(IF(M90="y",$M$4,0))+(IF(N90="y",$N$4,0))+(IF(O90="y",$O$4,0))+(IF(P90="y",$P$4,0))+(IF(Q90="y",$Q$4,0))+((OR(IF(R90=0,R90=" ",0)))+(IF(R90=3,49))+(IF(R90=2,31))+(IF(R90=1,27))+(S90*$S$4)+(T90*$T$4))</f>
        <v>0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</row>
    <row r="91" spans="1:20" ht="23.25" thickBot="1">
      <c r="A91" s="395"/>
      <c r="B91" s="391">
        <v>2</v>
      </c>
      <c r="C91" s="121"/>
      <c r="D91" s="65"/>
      <c r="E91" s="13">
        <f>(IF(F91="y",$F$4,0))+(IF(I91="y",$I$4,0))+(IF(G91="y",$G$4,0))+(IF(H91="y",$H$4,0))+(IF(J91="y",$J$4,0))+(IF(K91="y",$K$4,0))+(IF(L91="y",$L$4,0))+(IF(M91="y",$M$4,0))+(IF(N91="y",$N$4,0))+(IF(O91="y",$O$4,0))+(IF(P91="y",$P$4,0))+(IF(Q91="y",$Q$4,0))+((OR(IF(R91=0,R91=" ",0)))+(IF(R91=3,49))+(IF(R91=2,31))+(IF(R91=1,27))+(S91*$S$4)+(T91*$T$4))</f>
        <v>0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</row>
    <row r="92" spans="1:20" ht="23.25" thickBot="1">
      <c r="A92" s="397" t="s">
        <v>133</v>
      </c>
      <c r="B92" s="388" t="s">
        <v>30</v>
      </c>
      <c r="C92" s="71" t="s">
        <v>31</v>
      </c>
      <c r="D92" s="72" t="s">
        <v>3</v>
      </c>
      <c r="E92" s="109"/>
      <c r="F92" s="110"/>
      <c r="G92" s="484">
        <f>IF(OR((AND(G93="y",H93="y")),(AND(G94="y",H94="y"))),"Too Many Entries","")</f>
      </c>
      <c r="H92" s="484"/>
      <c r="I92" s="111"/>
      <c r="J92" s="484">
        <f>IF(OR((AND(J93="y",K93="y")),(AND(J94="y",K94="y"))),"Too Much Dust","")</f>
      </c>
      <c r="K92" s="484"/>
      <c r="L92" s="484">
        <f>IF(OR((AND(L93="y",OR(M93="y",N93="y"))),(AND(M93="y",OR(L93="y",N93="y"))),(AND(N93="y",OR(L93="y",M93="y")))),"Err in Module Entries","")</f>
      </c>
      <c r="M92" s="485"/>
      <c r="N92" s="485"/>
      <c r="O92" s="112"/>
      <c r="P92" s="484">
        <f>IF(OR((AND(P93="y",Q93="y")),(AND(P94="y",Q94="y"))),"Rover Error","")</f>
      </c>
      <c r="Q92" s="484"/>
      <c r="R92" s="113"/>
      <c r="S92" s="387">
        <f>IF(OR(((S93+T93)&gt;4),(S94+T94)&gt;4),"Error too many boulders","")</f>
      </c>
      <c r="T92" s="113"/>
    </row>
    <row r="93" spans="1:20" ht="23.25" thickBot="1">
      <c r="A93" s="394"/>
      <c r="B93" s="389">
        <v>1</v>
      </c>
      <c r="C93" s="119"/>
      <c r="D93" s="60"/>
      <c r="E93" s="13">
        <f>(IF(F93="y",$F$4,0))+(IF(I93="y",$I$4,0))+(IF(G93="y",$G$4,0))+(IF(H93="y",$H$4,0))+(IF(J93="y",$J$4,0))+(IF(K93="y",$K$4,0))+(IF(L93="y",$L$4,0))+(IF(M93="y",$M$4,0))+(IF(N93="y",$N$4,0))+(IF(O93="y",$O$4,0))+(IF(P93="y",$P$4,0))+(IF(Q93="y",$Q$4,0))+((OR(IF(R93=0,R93=" ",0)))+(IF(R93=3,49))+(IF(R93=2,31))+(IF(R93=1,27))+(S93*$S$4)+(T93*$T$4))</f>
        <v>0</v>
      </c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</row>
    <row r="94" spans="1:20" ht="23.25" thickBot="1">
      <c r="A94" s="394"/>
      <c r="B94" s="390">
        <v>2</v>
      </c>
      <c r="C94" s="120"/>
      <c r="D94" s="65"/>
      <c r="E94" s="13">
        <f>(IF(F94="y",$F$4,0))+(IF(I94="y",$I$4,0))+(IF(G94="y",$G$4,0))+(IF(H94="y",$H$4,0))+(IF(J94="y",$J$4,0))+(IF(K94="y",$K$4,0))+(IF(L94="y",$L$4,0))+(IF(M94="y",$M$4,0))+(IF(N94="y",$N$4,0))+(IF(O94="y",$O$4,0))+(IF(P94="y",$P$4,0))+(IF(Q94="y",$Q$4,0))+((OR(IF(R94=0,R94=" ",0)))+(IF(R94=3,49))+(IF(R94=2,31))+(IF(R94=1,27))+(S94*$S$4)+(T94*$T$4))</f>
        <v>0</v>
      </c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</row>
    <row r="95" spans="1:20" ht="23.25" thickBot="1">
      <c r="A95" s="397" t="s">
        <v>133</v>
      </c>
      <c r="B95" s="388" t="s">
        <v>30</v>
      </c>
      <c r="C95" s="71" t="s">
        <v>31</v>
      </c>
      <c r="D95" s="72" t="s">
        <v>3</v>
      </c>
      <c r="E95" s="109"/>
      <c r="F95" s="110"/>
      <c r="G95" s="484">
        <f>IF(OR((AND(G96="y",H96="y")),(AND(G97="y",H97="y"))),"Too Many Entries","")</f>
      </c>
      <c r="H95" s="484"/>
      <c r="I95" s="111"/>
      <c r="J95" s="484">
        <f>IF(OR((AND(J96="y",K96="y")),(AND(J97="y",K97="y"))),"Too Much Dust","")</f>
      </c>
      <c r="K95" s="484"/>
      <c r="L95" s="484">
        <f>IF(OR((AND(L96="y",OR(M96="y",N96="y"))),(AND(M96="y",OR(L96="y",N96="y"))),(AND(N96="y",OR(L96="y",M96="y")))),"Err in Module Entries","")</f>
      </c>
      <c r="M95" s="485"/>
      <c r="N95" s="485"/>
      <c r="O95" s="112"/>
      <c r="P95" s="484">
        <f>IF(OR((AND(P96="y",Q96="y")),(AND(P97="y",Q97="y"))),"Rover Error","")</f>
      </c>
      <c r="Q95" s="484"/>
      <c r="R95" s="113"/>
      <c r="S95" s="387">
        <f>IF(OR(((S96+T96)&gt;4),(S97+T97)&gt;4),"Error too many boulders","")</f>
      </c>
      <c r="T95" s="113"/>
    </row>
    <row r="96" spans="1:20" ht="23.25" thickBot="1">
      <c r="A96" s="394"/>
      <c r="B96" s="389">
        <v>1</v>
      </c>
      <c r="C96" s="119"/>
      <c r="D96" s="60"/>
      <c r="E96" s="13">
        <f>(IF(F96="y",$F$4,0))+(IF(I96="y",$I$4,0))+(IF(G96="y",$G$4,0))+(IF(H96="y",$H$4,0))+(IF(J96="y",$J$4,0))+(IF(K96="y",$K$4,0))+(IF(L96="y",$L$4,0))+(IF(M96="y",$M$4,0))+(IF(N96="y",$N$4,0))+(IF(O96="y",$O$4,0))+(IF(P96="y",$P$4,0))+(IF(Q96="y",$Q$4,0))+((OR(IF(R96=0,R96=" ",0)))+(IF(R96=3,49))+(IF(R96=2,31))+(IF(R96=1,27))+(S96*$S$4)+(T96*$T$4))</f>
        <v>0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</row>
    <row r="97" spans="1:20" ht="23.25" thickBot="1">
      <c r="A97" s="394"/>
      <c r="B97" s="391">
        <v>2</v>
      </c>
      <c r="C97" s="121"/>
      <c r="D97" s="65"/>
      <c r="E97" s="13">
        <f>(IF(F97="y",$F$4,0))+(IF(I97="y",$I$4,0))+(IF(G97="y",$G$4,0))+(IF(H97="y",$H$4,0))+(IF(J97="y",$J$4,0))+(IF(K97="y",$K$4,0))+(IF(L97="y",$L$4,0))+(IF(M97="y",$M$4,0))+(IF(N97="y",$N$4,0))+(IF(O97="y",$O$4,0))+(IF(P97="y",$P$4,0))+(IF(Q97="y",$Q$4,0))+((OR(IF(R97=0,R97=" ",0)))+(IF(R97=3,49))+(IF(R97=2,31))+(IF(R97=1,27))+(S97*$S$4)+(T97*$T$4))</f>
        <v>0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</row>
    <row r="98" spans="1:20" ht="23.25" thickBot="1">
      <c r="A98" s="397" t="s">
        <v>133</v>
      </c>
      <c r="B98" s="388" t="s">
        <v>30</v>
      </c>
      <c r="C98" s="71" t="s">
        <v>31</v>
      </c>
      <c r="D98" s="72" t="s">
        <v>3</v>
      </c>
      <c r="E98" s="109"/>
      <c r="F98" s="110"/>
      <c r="G98" s="484">
        <f>IF(OR((AND(G99="y",H99="y")),(AND(G100="y",H100="y"))),"Too Many Entries","")</f>
      </c>
      <c r="H98" s="484"/>
      <c r="I98" s="111"/>
      <c r="J98" s="484">
        <f>IF(OR((AND(J99="y",K99="y")),(AND(J100="y",K100="y"))),"Too Much Dust","")</f>
      </c>
      <c r="K98" s="484"/>
      <c r="L98" s="484">
        <f>IF(OR((AND(L99="y",OR(M99="y",N99="y"))),(AND(M99="y",OR(L99="y",N99="y"))),(AND(N99="y",OR(L99="y",M99="y")))),"Err in Module Entries","")</f>
      </c>
      <c r="M98" s="485"/>
      <c r="N98" s="485"/>
      <c r="O98" s="112"/>
      <c r="P98" s="484">
        <f>IF(OR((AND(P99="y",Q99="y")),(AND(P100="y",Q100="y"))),"Rover Error","")</f>
      </c>
      <c r="Q98" s="484"/>
      <c r="R98" s="113"/>
      <c r="S98" s="387">
        <f>IF(OR(((S99+T99)&gt;4),(S100+T100)&gt;4),"Error too many boulders","")</f>
      </c>
      <c r="T98" s="113"/>
    </row>
    <row r="99" spans="1:20" ht="23.25" thickBot="1">
      <c r="A99" s="394"/>
      <c r="B99" s="389">
        <v>1</v>
      </c>
      <c r="C99" s="119"/>
      <c r="D99" s="60"/>
      <c r="E99" s="13">
        <f>(IF(F99="y",$F$4,0))+(IF(I99="y",$I$4,0))+(IF(G99="y",$G$4,0))+(IF(H99="y",$H$4,0))+(IF(J99="y",$J$4,0))+(IF(K99="y",$K$4,0))+(IF(L99="y",$L$4,0))+(IF(M99="y",$M$4,0))+(IF(N99="y",$N$4,0))+(IF(O99="y",$O$4,0))+(IF(P99="y",$P$4,0))+(IF(Q99="y",$Q$4,0))+((OR(IF(R99=0,R99=" ",0)))+(IF(R99=3,49))+(IF(R99=2,31))+(IF(R99=1,27))+(S99*$S$4)+(T99*$T$4))</f>
        <v>0</v>
      </c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</row>
    <row r="100" spans="1:20" ht="23.25" thickBot="1">
      <c r="A100" s="394"/>
      <c r="B100" s="390">
        <v>2</v>
      </c>
      <c r="C100" s="120"/>
      <c r="D100" s="65"/>
      <c r="E100" s="13">
        <f>(IF(F100="y",$F$4,0))+(IF(I100="y",$I$4,0))+(IF(G100="y",$G$4,0))+(IF(H100="y",$H$4,0))+(IF(J100="y",$J$4,0))+(IF(K100="y",$K$4,0))+(IF(L100="y",$L$4,0))+(IF(M100="y",$M$4,0))+(IF(N100="y",$N$4,0))+(IF(O100="y",$O$4,0))+(IF(P100="y",$P$4,0))+(IF(Q100="y",$Q$4,0))+((OR(IF(R100=0,R100=" ",0)))+(IF(R100=3,49))+(IF(R100=2,31))+(IF(R100=1,27))+(S100*$S$4)+(T100*$T$4))</f>
        <v>0</v>
      </c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</row>
    <row r="101" spans="1:20" ht="23.25" thickBot="1">
      <c r="A101" s="397" t="s">
        <v>133</v>
      </c>
      <c r="B101" s="388" t="s">
        <v>30</v>
      </c>
      <c r="C101" s="71" t="s">
        <v>31</v>
      </c>
      <c r="D101" s="72" t="s">
        <v>3</v>
      </c>
      <c r="E101" s="109"/>
      <c r="F101" s="110"/>
      <c r="G101" s="484">
        <f>IF(OR((AND(G102="y",H102="y")),(AND(G103="y",H103="y"))),"Too Many Entries","")</f>
      </c>
      <c r="H101" s="484"/>
      <c r="I101" s="111"/>
      <c r="J101" s="484">
        <f>IF(OR((AND(J102="y",K102="y")),(AND(J103="y",K103="y"))),"Too Much Dust","")</f>
      </c>
      <c r="K101" s="484"/>
      <c r="L101" s="484">
        <f>IF(OR((AND(L102="y",OR(M102="y",N102="y"))),(AND(M102="y",OR(L102="y",N102="y"))),(AND(N102="y",OR(L102="y",M102="y")))),"Err in Module Entries","")</f>
      </c>
      <c r="M101" s="485"/>
      <c r="N101" s="485"/>
      <c r="O101" s="112"/>
      <c r="P101" s="484">
        <f>IF(OR((AND(P102="y",Q102="y")),(AND(P103="y",Q103="y"))),"Rover Error","")</f>
      </c>
      <c r="Q101" s="484"/>
      <c r="R101" s="113"/>
      <c r="S101" s="387">
        <f>IF(OR(((S102+T102)&gt;4),(S103+T103)&gt;4),"Error too many boulders","")</f>
      </c>
      <c r="T101" s="113"/>
    </row>
    <row r="102" spans="1:20" ht="23.25" thickBot="1">
      <c r="A102" s="394"/>
      <c r="B102" s="389">
        <v>1</v>
      </c>
      <c r="C102" s="119"/>
      <c r="D102" s="60"/>
      <c r="E102" s="13">
        <f>(IF(F102="y",$F$4,0))+(IF(I102="y",$I$4,0))+(IF(G102="y",$G$4,0))+(IF(H102="y",$H$4,0))+(IF(J102="y",$J$4,0))+(IF(K102="y",$K$4,0))+(IF(L102="y",$L$4,0))+(IF(M102="y",$M$4,0))+(IF(N102="y",$N$4,0))+(IF(O102="y",$O$4,0))+(IF(P102="y",$P$4,0))+(IF(Q102="y",$Q$4,0))+((OR(IF(R102=0,R102=" ",0)))+(IF(R102=3,49))+(IF(R102=2,31))+(IF(R102=1,27))+(S102*$S$4)+(T102*$T$4))</f>
        <v>0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</row>
    <row r="103" spans="1:20" ht="23.25" thickBot="1">
      <c r="A103" s="395"/>
      <c r="B103" s="391">
        <v>2</v>
      </c>
      <c r="C103" s="121"/>
      <c r="D103" s="65"/>
      <c r="E103" s="13">
        <f>(IF(F103="y",$F$4,0))+(IF(I103="y",$I$4,0))+(IF(G103="y",$G$4,0))+(IF(H103="y",$H$4,0))+(IF(J103="y",$J$4,0))+(IF(K103="y",$K$4,0))+(IF(L103="y",$L$4,0))+(IF(M103="y",$M$4,0))+(IF(N103="y",$N$4,0))+(IF(O103="y",$O$4,0))+(IF(P103="y",$P$4,0))+(IF(Q103="y",$Q$4,0))+((OR(IF(R103=0,R103=" ",0)))+(IF(R103=3,49))+(IF(R103=2,31))+(IF(R103=1,27))+(S103*$S$4)+(T103*$T$4))</f>
        <v>0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</row>
    <row r="104" spans="1:20" ht="23.25" thickBot="1">
      <c r="A104" s="397" t="s">
        <v>133</v>
      </c>
      <c r="B104" s="388" t="s">
        <v>30</v>
      </c>
      <c r="C104" s="71" t="s">
        <v>31</v>
      </c>
      <c r="D104" s="72" t="s">
        <v>3</v>
      </c>
      <c r="E104" s="109"/>
      <c r="F104" s="110"/>
      <c r="G104" s="484">
        <f>IF(OR((AND(G105="y",H105="y")),(AND(G106="y",H106="y"))),"Too Many Entries","")</f>
      </c>
      <c r="H104" s="484"/>
      <c r="I104" s="111"/>
      <c r="J104" s="484">
        <f>IF(OR((AND(J105="y",K105="y")),(AND(J106="y",K106="y"))),"Too Much Dust","")</f>
      </c>
      <c r="K104" s="484"/>
      <c r="L104" s="484">
        <f>IF(OR((AND(L105="y",OR(M105="y",N105="y"))),(AND(M105="y",OR(L105="y",N105="y"))),(AND(N105="y",OR(L105="y",M105="y")))),"Err in Module Entries","")</f>
      </c>
      <c r="M104" s="485"/>
      <c r="N104" s="485"/>
      <c r="O104" s="112"/>
      <c r="P104" s="484">
        <f>IF(OR((AND(P105="y",Q105="y")),(AND(P106="y",Q106="y"))),"Rover Error","")</f>
      </c>
      <c r="Q104" s="484"/>
      <c r="R104" s="113"/>
      <c r="S104" s="387">
        <f>IF(OR(((S105+T105)&gt;4),(S106+T106)&gt;4),"Error too many boulders","")</f>
      </c>
      <c r="T104" s="113"/>
    </row>
    <row r="105" spans="1:20" ht="23.25" thickBot="1">
      <c r="A105" s="394"/>
      <c r="B105" s="389">
        <v>1</v>
      </c>
      <c r="C105" s="119"/>
      <c r="D105" s="60"/>
      <c r="E105" s="13">
        <f>(IF(F105="y",$F$4,0))+(IF(I105="y",$I$4,0))+(IF(G105="y",$G$4,0))+(IF(H105="y",$H$4,0))+(IF(J105="y",$J$4,0))+(IF(K105="y",$K$4,0))+(IF(L105="y",$L$4,0))+(IF(M105="y",$M$4,0))+(IF(N105="y",$N$4,0))+(IF(O105="y",$O$4,0))+(IF(P105="y",$P$4,0))+(IF(Q105="y",$Q$4,0))+((OR(IF(R105=0,R105=" ",0)))+(IF(R105=3,49))+(IF(R105=2,31))+(IF(R105=1,27))+(S105*$S$4)+(T105*$T$4))</f>
        <v>0</v>
      </c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</row>
    <row r="106" spans="1:20" ht="23.25" thickBot="1">
      <c r="A106" s="394"/>
      <c r="B106" s="390">
        <v>2</v>
      </c>
      <c r="C106" s="120"/>
      <c r="D106" s="65"/>
      <c r="E106" s="13">
        <f>(IF(F106="y",$F$4,0))+(IF(I106="y",$I$4,0))+(IF(G106="y",$G$4,0))+(IF(H106="y",$H$4,0))+(IF(J106="y",$J$4,0))+(IF(K106="y",$K$4,0))+(IF(L106="y",$L$4,0))+(IF(M106="y",$M$4,0))+(IF(N106="y",$N$4,0))+(IF(O106="y",$O$4,0))+(IF(P106="y",$P$4,0))+(IF(Q106="y",$Q$4,0))+((OR(IF(R106=0,R106=" ",0)))+(IF(R106=3,49))+(IF(R106=2,31))+(IF(R106=1,27))+(S106*$S$4)+(T106*$T$4))</f>
        <v>0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</row>
    <row r="107" spans="1:20" ht="23.25" thickBot="1">
      <c r="A107" s="397" t="s">
        <v>133</v>
      </c>
      <c r="B107" s="388" t="s">
        <v>30</v>
      </c>
      <c r="C107" s="71" t="s">
        <v>31</v>
      </c>
      <c r="D107" s="72" t="s">
        <v>3</v>
      </c>
      <c r="E107" s="109"/>
      <c r="F107" s="110"/>
      <c r="G107" s="484">
        <f>IF(OR((AND(G108="y",H108="y")),(AND(G109="y",H109="y"))),"Too Many Entries","")</f>
      </c>
      <c r="H107" s="484"/>
      <c r="I107" s="111"/>
      <c r="J107" s="484">
        <f>IF(OR((AND(J108="y",K108="y")),(AND(J109="y",K109="y"))),"Too Much Dust","")</f>
      </c>
      <c r="K107" s="484"/>
      <c r="L107" s="484">
        <f>IF(OR((AND(L108="y",OR(M108="y",N108="y"))),(AND(M108="y",OR(L108="y",N108="y"))),(AND(N108="y",OR(L108="y",M108="y")))),"Err in Module Entries","")</f>
      </c>
      <c r="M107" s="485"/>
      <c r="N107" s="485"/>
      <c r="O107" s="112"/>
      <c r="P107" s="484">
        <f>IF(OR((AND(P108="y",Q108="y")),(AND(P109="y",Q109="y"))),"Rover Error","")</f>
      </c>
      <c r="Q107" s="484"/>
      <c r="R107" s="113"/>
      <c r="S107" s="387">
        <f>IF(OR(((S108+T108)&gt;4),(S109+T109)&gt;4),"Error too many boulders","")</f>
      </c>
      <c r="T107" s="113"/>
    </row>
    <row r="108" spans="1:20" ht="23.25" thickBot="1">
      <c r="A108" s="394"/>
      <c r="B108" s="389">
        <v>1</v>
      </c>
      <c r="C108" s="119"/>
      <c r="D108" s="60"/>
      <c r="E108" s="13">
        <f>(IF(F108="y",$F$4,0))+(IF(I108="y",$I$4,0))+(IF(G108="y",$G$4,0))+(IF(H108="y",$H$4,0))+(IF(J108="y",$J$4,0))+(IF(K108="y",$K$4,0))+(IF(L108="y",$L$4,0))+(IF(M108="y",$M$4,0))+(IF(N108="y",$N$4,0))+(IF(O108="y",$O$4,0))+(IF(P108="y",$P$4,0))+(IF(Q108="y",$Q$4,0))+((OR(IF(R108=0,R108=" ",0)))+(IF(R108=3,49))+(IF(R108=2,31))+(IF(R108=1,27))+(S108*$S$4)+(T108*$T$4))</f>
        <v>0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</row>
    <row r="109" spans="1:20" ht="23.25" thickBot="1">
      <c r="A109" s="394"/>
      <c r="B109" s="391">
        <v>2</v>
      </c>
      <c r="C109" s="121"/>
      <c r="D109" s="65"/>
      <c r="E109" s="13">
        <f>(IF(F109="y",$F$4,0))+(IF(I109="y",$I$4,0))+(IF(G109="y",$G$4,0))+(IF(H109="y",$H$4,0))+(IF(J109="y",$J$4,0))+(IF(K109="y",$K$4,0))+(IF(L109="y",$L$4,0))+(IF(M109="y",$M$4,0))+(IF(N109="y",$N$4,0))+(IF(O109="y",$O$4,0))+(IF(P109="y",$P$4,0))+(IF(Q109="y",$Q$4,0))+((OR(IF(R109=0,R109=" ",0)))+(IF(R109=3,49))+(IF(R109=2,31))+(IF(R109=1,27))+(S109*$S$4)+(T109*$T$4))</f>
        <v>0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</row>
    <row r="110" spans="1:20" ht="23.25" thickBot="1">
      <c r="A110" s="397" t="s">
        <v>133</v>
      </c>
      <c r="B110" s="388" t="s">
        <v>30</v>
      </c>
      <c r="C110" s="71" t="s">
        <v>31</v>
      </c>
      <c r="D110" s="72" t="s">
        <v>3</v>
      </c>
      <c r="E110" s="109"/>
      <c r="F110" s="110"/>
      <c r="G110" s="484">
        <f>IF(OR((AND(G111="y",H111="y")),(AND(G112="y",H112="y"))),"Too Many Entries","")</f>
      </c>
      <c r="H110" s="484"/>
      <c r="I110" s="111"/>
      <c r="J110" s="484">
        <f>IF(OR((AND(J111="y",K111="y")),(AND(J112="y",K112="y"))),"Too Much Dust","")</f>
      </c>
      <c r="K110" s="484"/>
      <c r="L110" s="484">
        <f>IF(OR((AND(L111="y",OR(M111="y",N111="y"))),(AND(M111="y",OR(L111="y",N111="y"))),(AND(N111="y",OR(L111="y",M111="y")))),"Err in Module Entries","")</f>
      </c>
      <c r="M110" s="485"/>
      <c r="N110" s="485"/>
      <c r="O110" s="112"/>
      <c r="P110" s="484">
        <f>IF(OR((AND(P111="y",Q111="y")),(AND(P112="y",Q112="y"))),"Rover Error","")</f>
      </c>
      <c r="Q110" s="484"/>
      <c r="R110" s="113"/>
      <c r="S110" s="387">
        <f>IF(OR(((S111+T111)&gt;4),(S112+T112)&gt;4),"Error too many boulders","")</f>
      </c>
      <c r="T110" s="113"/>
    </row>
    <row r="111" spans="1:20" ht="23.25" thickBot="1">
      <c r="A111" s="394"/>
      <c r="B111" s="389">
        <v>1</v>
      </c>
      <c r="C111" s="119"/>
      <c r="D111" s="60"/>
      <c r="E111" s="13">
        <f>(IF(F111="y",$F$4,0))+(IF(I111="y",$I$4,0))+(IF(G111="y",$G$4,0))+(IF(H111="y",$H$4,0))+(IF(J111="y",$J$4,0))+(IF(K111="y",$K$4,0))+(IF(L111="y",$L$4,0))+(IF(M111="y",$M$4,0))+(IF(N111="y",$N$4,0))+(IF(O111="y",$O$4,0))+(IF(P111="y",$P$4,0))+(IF(Q111="y",$Q$4,0))+((OR(IF(R111=0,R111=" ",0)))+(IF(R111=3,49))+(IF(R111=2,31))+(IF(R111=1,27))+(S111*$S$4)+(T111*$T$4))</f>
        <v>0</v>
      </c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</row>
    <row r="112" spans="1:20" ht="23.25" thickBot="1">
      <c r="A112" s="394"/>
      <c r="B112" s="390">
        <v>2</v>
      </c>
      <c r="C112" s="120"/>
      <c r="D112" s="65"/>
      <c r="E112" s="13">
        <f>(IF(F112="y",$F$4,0))+(IF(I112="y",$I$4,0))+(IF(G112="y",$G$4,0))+(IF(H112="y",$H$4,0))+(IF(J112="y",$J$4,0))+(IF(K112="y",$K$4,0))+(IF(L112="y",$L$4,0))+(IF(M112="y",$M$4,0))+(IF(N112="y",$N$4,0))+(IF(O112="y",$O$4,0))+(IF(P112="y",$P$4,0))+(IF(Q112="y",$Q$4,0))+((OR(IF(R112=0,R112=" ",0)))+(IF(R112=3,49))+(IF(R112=2,31))+(IF(R112=1,27))+(S112*$S$4)+(T112*$T$4))</f>
        <v>0</v>
      </c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</row>
    <row r="113" spans="1:20" ht="23.25" thickBot="1">
      <c r="A113" s="397" t="s">
        <v>133</v>
      </c>
      <c r="B113" s="388" t="s">
        <v>30</v>
      </c>
      <c r="C113" s="71" t="s">
        <v>31</v>
      </c>
      <c r="D113" s="72" t="s">
        <v>3</v>
      </c>
      <c r="E113" s="109"/>
      <c r="F113" s="110"/>
      <c r="G113" s="484">
        <f>IF(OR((AND(G114="y",H114="y")),(AND(G115="y",H115="y"))),"Too Many Entries","")</f>
      </c>
      <c r="H113" s="484"/>
      <c r="I113" s="111"/>
      <c r="J113" s="484">
        <f>IF(OR((AND(J114="y",K114="y")),(AND(J115="y",K115="y"))),"Too Much Dust","")</f>
      </c>
      <c r="K113" s="484"/>
      <c r="L113" s="484">
        <f>IF(OR((AND(L114="y",OR(M114="y",N114="y"))),(AND(M114="y",OR(L114="y",N114="y"))),(AND(N114="y",OR(L114="y",M114="y")))),"Err in Module Entries","")</f>
      </c>
      <c r="M113" s="485"/>
      <c r="N113" s="485"/>
      <c r="O113" s="112"/>
      <c r="P113" s="484">
        <f>IF(OR((AND(P114="y",Q114="y")),(AND(P115="y",Q115="y"))),"Rover Error","")</f>
      </c>
      <c r="Q113" s="484"/>
      <c r="R113" s="113"/>
      <c r="S113" s="387">
        <f>IF(OR(((S114+T114)&gt;4),(S115+T115)&gt;4),"Error too many boulders","")</f>
      </c>
      <c r="T113" s="113"/>
    </row>
    <row r="114" spans="1:20" ht="23.25" thickBot="1">
      <c r="A114" s="394"/>
      <c r="B114" s="389">
        <v>1</v>
      </c>
      <c r="C114" s="119"/>
      <c r="D114" s="60"/>
      <c r="E114" s="13">
        <f>(IF(F114="y",$F$4,0))+(IF(I114="y",$I$4,0))+(IF(G114="y",$G$4,0))+(IF(H114="y",$H$4,0))+(IF(J114="y",$J$4,0))+(IF(K114="y",$K$4,0))+(IF(L114="y",$L$4,0))+(IF(M114="y",$M$4,0))+(IF(N114="y",$N$4,0))+(IF(O114="y",$O$4,0))+(IF(P114="y",$P$4,0))+(IF(Q114="y",$Q$4,0))+((OR(IF(R114=0,R114=" ",0)))+(IF(R114=3,49))+(IF(R114=2,31))+(IF(R114=1,27))+(S114*$S$4)+(T114*$T$4))</f>
        <v>0</v>
      </c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</row>
    <row r="115" spans="1:20" ht="23.25" thickBot="1">
      <c r="A115" s="395"/>
      <c r="B115" s="391">
        <v>2</v>
      </c>
      <c r="C115" s="121"/>
      <c r="D115" s="65"/>
      <c r="E115" s="13">
        <f>(IF(F115="y",$F$4,0))+(IF(I115="y",$I$4,0))+(IF(G115="y",$G$4,0))+(IF(H115="y",$H$4,0))+(IF(J115="y",$J$4,0))+(IF(K115="y",$K$4,0))+(IF(L115="y",$L$4,0))+(IF(M115="y",$M$4,0))+(IF(N115="y",$N$4,0))+(IF(O115="y",$O$4,0))+(IF(P115="y",$P$4,0))+(IF(Q115="y",$Q$4,0))+((OR(IF(R115=0,R115=" ",0)))+(IF(R115=3,49))+(IF(R115=2,31))+(IF(R115=1,27))+(S115*$S$4)+(T115*$T$4))</f>
        <v>0</v>
      </c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</row>
    <row r="117" spans="4:9" ht="51">
      <c r="D117" s="398"/>
      <c r="E117" s="398" t="s">
        <v>134</v>
      </c>
      <c r="F117" s="398" t="s">
        <v>135</v>
      </c>
      <c r="G117" s="398" t="s">
        <v>137</v>
      </c>
      <c r="H117" s="399"/>
      <c r="I117" s="398" t="s">
        <v>136</v>
      </c>
    </row>
    <row r="119" spans="1:9" ht="12.75">
      <c r="A119" s="6">
        <v>1</v>
      </c>
      <c r="D119" s="7" t="s">
        <v>138</v>
      </c>
      <c r="I119" s="6" t="e">
        <f>DSUM(A5:E10,E6:E12,D7)</f>
        <v>#VALUE!</v>
      </c>
    </row>
    <row r="120" spans="1:4" ht="12.75">
      <c r="A120" s="6">
        <v>2</v>
      </c>
      <c r="D120" s="7" t="s">
        <v>139</v>
      </c>
    </row>
    <row r="121" spans="1:4" ht="12.75">
      <c r="A121" s="6">
        <v>3</v>
      </c>
      <c r="D121" s="7" t="s">
        <v>140</v>
      </c>
    </row>
    <row r="122" spans="1:4" ht="12.75">
      <c r="A122" s="6">
        <v>4</v>
      </c>
      <c r="D122" s="7" t="s">
        <v>141</v>
      </c>
    </row>
  </sheetData>
  <mergeCells count="152">
    <mergeCell ref="G3:H3"/>
    <mergeCell ref="J3:K3"/>
    <mergeCell ref="P3:Q3"/>
    <mergeCell ref="S3:T3"/>
    <mergeCell ref="G5:H5"/>
    <mergeCell ref="J5:K5"/>
    <mergeCell ref="L5:N5"/>
    <mergeCell ref="P5:Q5"/>
    <mergeCell ref="G8:H8"/>
    <mergeCell ref="J8:K8"/>
    <mergeCell ref="L8:N8"/>
    <mergeCell ref="P8:Q8"/>
    <mergeCell ref="G11:H11"/>
    <mergeCell ref="J11:K11"/>
    <mergeCell ref="L11:N11"/>
    <mergeCell ref="P11:Q11"/>
    <mergeCell ref="G14:H14"/>
    <mergeCell ref="J14:K14"/>
    <mergeCell ref="L14:N14"/>
    <mergeCell ref="P14:Q14"/>
    <mergeCell ref="G17:H17"/>
    <mergeCell ref="J17:K17"/>
    <mergeCell ref="L17:N17"/>
    <mergeCell ref="P17:Q17"/>
    <mergeCell ref="G20:H20"/>
    <mergeCell ref="J20:K20"/>
    <mergeCell ref="L20:N20"/>
    <mergeCell ref="P20:Q20"/>
    <mergeCell ref="G23:H23"/>
    <mergeCell ref="J23:K23"/>
    <mergeCell ref="L23:N23"/>
    <mergeCell ref="P23:Q23"/>
    <mergeCell ref="G26:H26"/>
    <mergeCell ref="J26:K26"/>
    <mergeCell ref="L26:N26"/>
    <mergeCell ref="P26:Q26"/>
    <mergeCell ref="G29:H29"/>
    <mergeCell ref="J29:K29"/>
    <mergeCell ref="L29:N29"/>
    <mergeCell ref="P29:Q29"/>
    <mergeCell ref="G32:H32"/>
    <mergeCell ref="J32:K32"/>
    <mergeCell ref="L32:N32"/>
    <mergeCell ref="P32:Q32"/>
    <mergeCell ref="G35:H35"/>
    <mergeCell ref="J35:K35"/>
    <mergeCell ref="L35:N35"/>
    <mergeCell ref="P35:Q35"/>
    <mergeCell ref="G38:H38"/>
    <mergeCell ref="J38:K38"/>
    <mergeCell ref="L38:N38"/>
    <mergeCell ref="P38:Q38"/>
    <mergeCell ref="G41:H41"/>
    <mergeCell ref="J41:K41"/>
    <mergeCell ref="L41:N41"/>
    <mergeCell ref="P41:Q41"/>
    <mergeCell ref="G44:H44"/>
    <mergeCell ref="J44:K44"/>
    <mergeCell ref="L44:N44"/>
    <mergeCell ref="P44:Q44"/>
    <mergeCell ref="G47:H47"/>
    <mergeCell ref="J47:K47"/>
    <mergeCell ref="L47:N47"/>
    <mergeCell ref="P47:Q47"/>
    <mergeCell ref="G50:H50"/>
    <mergeCell ref="J50:K50"/>
    <mergeCell ref="L50:N50"/>
    <mergeCell ref="P50:Q50"/>
    <mergeCell ref="G53:H53"/>
    <mergeCell ref="J53:K53"/>
    <mergeCell ref="L53:N53"/>
    <mergeCell ref="P53:Q53"/>
    <mergeCell ref="G56:H56"/>
    <mergeCell ref="J56:K56"/>
    <mergeCell ref="L56:N56"/>
    <mergeCell ref="P56:Q56"/>
    <mergeCell ref="G59:H59"/>
    <mergeCell ref="J59:K59"/>
    <mergeCell ref="L59:N59"/>
    <mergeCell ref="P59:Q59"/>
    <mergeCell ref="G62:H62"/>
    <mergeCell ref="J62:K62"/>
    <mergeCell ref="L62:N62"/>
    <mergeCell ref="P62:Q62"/>
    <mergeCell ref="G65:H65"/>
    <mergeCell ref="J65:K65"/>
    <mergeCell ref="L65:N65"/>
    <mergeCell ref="P65:Q65"/>
    <mergeCell ref="G68:H68"/>
    <mergeCell ref="J68:K68"/>
    <mergeCell ref="L68:N68"/>
    <mergeCell ref="P68:Q68"/>
    <mergeCell ref="G71:H71"/>
    <mergeCell ref="J71:K71"/>
    <mergeCell ref="L71:N71"/>
    <mergeCell ref="P71:Q71"/>
    <mergeCell ref="G74:H74"/>
    <mergeCell ref="J74:K74"/>
    <mergeCell ref="L74:N74"/>
    <mergeCell ref="P74:Q74"/>
    <mergeCell ref="G77:H77"/>
    <mergeCell ref="J77:K77"/>
    <mergeCell ref="L77:N77"/>
    <mergeCell ref="P77:Q77"/>
    <mergeCell ref="G80:H80"/>
    <mergeCell ref="J80:K80"/>
    <mergeCell ref="L80:N80"/>
    <mergeCell ref="P80:Q80"/>
    <mergeCell ref="G83:H83"/>
    <mergeCell ref="J83:K83"/>
    <mergeCell ref="L83:N83"/>
    <mergeCell ref="P83:Q83"/>
    <mergeCell ref="G86:H86"/>
    <mergeCell ref="J86:K86"/>
    <mergeCell ref="L86:N86"/>
    <mergeCell ref="P86:Q86"/>
    <mergeCell ref="G89:H89"/>
    <mergeCell ref="J89:K89"/>
    <mergeCell ref="L89:N89"/>
    <mergeCell ref="P89:Q89"/>
    <mergeCell ref="G92:H92"/>
    <mergeCell ref="J92:K92"/>
    <mergeCell ref="L92:N92"/>
    <mergeCell ref="P92:Q92"/>
    <mergeCell ref="G95:H95"/>
    <mergeCell ref="J95:K95"/>
    <mergeCell ref="L95:N95"/>
    <mergeCell ref="P95:Q95"/>
    <mergeCell ref="G98:H98"/>
    <mergeCell ref="J98:K98"/>
    <mergeCell ref="L98:N98"/>
    <mergeCell ref="P98:Q98"/>
    <mergeCell ref="G101:H101"/>
    <mergeCell ref="J101:K101"/>
    <mergeCell ref="L101:N101"/>
    <mergeCell ref="P101:Q101"/>
    <mergeCell ref="G104:H104"/>
    <mergeCell ref="J104:K104"/>
    <mergeCell ref="L104:N104"/>
    <mergeCell ref="P104:Q104"/>
    <mergeCell ref="G107:H107"/>
    <mergeCell ref="J107:K107"/>
    <mergeCell ref="L107:N107"/>
    <mergeCell ref="P107:Q107"/>
    <mergeCell ref="G110:H110"/>
    <mergeCell ref="J110:K110"/>
    <mergeCell ref="L110:N110"/>
    <mergeCell ref="P110:Q110"/>
    <mergeCell ref="G113:H113"/>
    <mergeCell ref="J113:K113"/>
    <mergeCell ref="L113:N113"/>
    <mergeCell ref="P113:Q113"/>
  </mergeCells>
  <conditionalFormatting sqref="F6:Q7 F9:Q10 F12:Q13 F15:Q16 F18:Q19 F21:Q22 F24:Q25 F27:Q28 F30:Q31 F33:Q34 F36:Q37 F39:Q40 F42:Q43 F45:Q46 F48:Q49 F51:Q52 F54:Q55 F57:Q58 F60:Q61 F63:Q64 F66:Q67 F69:Q70 F72:Q73 F75:Q76 F78:Q79 F81:Q82 F84:Q85 F87:Q88 F90:Q91 F93:Q94 F96:Q97 F99:Q100 F102:Q103 F105:Q106 F108:Q109 F111:Q112 F114:Q115">
    <cfRule type="cellIs" priority="1" dxfId="0" operator="equal" stopIfTrue="1">
      <formula>"y"</formula>
    </cfRule>
  </conditionalFormatting>
  <conditionalFormatting sqref="R6:T7 R9:T10 R12:T13 R15:T16 R18:T19 R21:T22 R24:T25 R27:T28 R30:T31 R33:T34 R36:T37 R39:T40 R42:T43 R45:T46 R48:T49 R51:T52 R54:T55 R57:T58 R60:T61 R63:T64 R66:T67 R69:T70 R72:T73 R75:T76 R78:T79 R81:T82 R84:T85 R87:T88 R90:T91 R93:T94 R96:T97 R99:T100 R102:T103 R105:T106 R108:T109 R111:T112 R114:T115">
    <cfRule type="cellIs" priority="2" dxfId="0" operator="greaterThan" stopIfTrue="1">
      <formula>0</formula>
    </cfRule>
  </conditionalFormatting>
  <dataValidations count="4">
    <dataValidation type="list" allowBlank="1" showInputMessage="1" showErrorMessage="1" promptTitle="Input Y or leave blank" prompt="Input Y or leave blank" error="Value must be Y or leave blank" sqref="F57:Q58 F51:Q52 F48:Q49 F45:Q46 F42:Q43 F30:Q31 F27:Q28 F24:Q25 F21:Q22 F18:Q19 F15:Q16 F12:Q13 F9:Q10 F33:Q34 F54:Q55 F6:Q7 F39:Q40 F36:Q37 F60:Q61 F69:Q70 F63:Q64 F66:Q67 F72:Q73 F87:Q88 F81:Q82 F78:Q79 F75:Q76 F84:Q85 F90:Q91 F99:Q100 F93:Q94 F96:Q97 F102:Q103 F111:Q112 F105:Q106 F108:Q109 F114:Q115">
      <formula1>$X$4:$X$5</formula1>
    </dataValidation>
    <dataValidation type="whole" allowBlank="1" showInputMessage="1" showErrorMessage="1" promptTitle="Input 1 thru 3" prompt="Input 1 thru 3&#10;" error="Value must be 1 thru 3" sqref="R6:R7 R57:R58 R9:R10 R12:R13 R15:R16 R18:R19 R21:R22 R24:R25 R27:R28 R30:R31 R33:R34 R36:R37 R39:R40 R42:R43 R45:R46 R48:R49 R51:R52 R54:R55 R60:R61 R69:R70 R63:R64 R66:R67 R72:R73 R87:R88 R75:R76 R78:R79 R81:R82 R84:R85 R90:R91 R99:R100 R93:R94 R96:R97 R102:R103 R111:R112 R105:R106 R108:R109 R114:R115">
      <formula1>1</formula1>
      <formula2>3</formula2>
    </dataValidation>
    <dataValidation type="whole" allowBlank="1" showInputMessage="1" showErrorMessage="1" promptTitle="Input 1 thru 4" prompt="Input 1 thru 4&#10;" error="Value must be 1 thru 4" sqref="S6:S7 S57:S58 S9:S10 S12:S13 S15:S16 S18:S19 S21:S22 S24:S25 S27:S28 S30:S31 S33:S34 S36:S37 S39:S40 S42:S43 S45:S46 S48:S49 S51:S52 S54:S55 S60:S61 S69:S70 S63:S64 S66:S67 S72:S73 S87:S88 S75:S76 S78:S79 S81:S82 S84:S85 S90:S91 S99:S100 S93:S94 S96:S97 S102:S103 S111:S112 S105:S106 S108:S109 S114:S115">
      <formula1>1</formula1>
      <formula2>4</formula2>
    </dataValidation>
    <dataValidation type="whole" allowBlank="1" showInputMessage="1" showErrorMessage="1" promptTitle="Input 1 thru 4" prompt="Input 1 thru 4 or leave blank" error="Value must be 1 thru 4 or leave blank&#10;" sqref="T6:T7 T57:T58 T9:T10 T12:T13 T15:T16 T18:T19 T21:T22 T24:T25 T27:T28 T30:T31 T33:T34 T36:T37 T39:T40 T42:T43 T45:T46 T48:T49 T51:T52 T54:T55 T60:T61 T69:T70 T63:T64 T66:T67 T72:T73 T87:T88 T75:T76 T78:T79 T81:T82 T84:T85 T90:T91 T99:T100 T93:T94 T96:T97 T102:T103 T111:T112 T105:T106 T108:T109 T114:T115">
      <formula1>1</formula1>
      <formula2>4</formula2>
    </dataValidation>
  </dataValidations>
  <printOptions/>
  <pageMargins left="0.75" right="0.75" top="1" bottom="0.62" header="0.5" footer="0.5"/>
  <pageSetup fitToHeight="14" fitToWidth="2" horizontalDpi="600" verticalDpi="600" orientation="landscape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CB221"/>
  <sheetViews>
    <sheetView showGridLines="0" tabSelected="1" zoomScale="65" zoomScaleNormal="65" workbookViewId="0" topLeftCell="A2">
      <pane ySplit="3" topLeftCell="BM5" activePane="bottomLeft" state="frozen"/>
      <selection pane="topLeft" activeCell="A1" sqref="A1"/>
      <selection pane="bottomLeft" activeCell="AK4" sqref="AK4"/>
    </sheetView>
  </sheetViews>
  <sheetFormatPr defaultColWidth="9.140625" defaultRowHeight="12.75"/>
  <cols>
    <col min="1" max="1" width="9.140625" style="56" customWidth="1"/>
    <col min="2" max="3" width="9.140625" style="6" customWidth="1"/>
    <col min="4" max="4" width="27.7109375" style="7" customWidth="1"/>
    <col min="5" max="5" width="12.421875" style="6" bestFit="1" customWidth="1"/>
    <col min="6" max="9" width="8.421875" style="6" customWidth="1"/>
    <col min="10" max="10" width="8.00390625" style="6" customWidth="1"/>
    <col min="11" max="20" width="8.421875" style="6" customWidth="1"/>
    <col min="21" max="21" width="8.421875" style="56" customWidth="1"/>
    <col min="22" max="22" width="0.9921875" style="6" customWidth="1"/>
    <col min="23" max="24" width="9.140625" style="56" customWidth="1"/>
    <col min="25" max="25" width="11.28125" style="56" customWidth="1"/>
    <col min="26" max="27" width="9.140625" style="56" customWidth="1"/>
    <col min="28" max="28" width="13.7109375" style="56" bestFit="1" customWidth="1"/>
    <col min="29" max="36" width="9.140625" style="56" customWidth="1"/>
    <col min="37" max="37" width="13.140625" style="56" customWidth="1"/>
    <col min="38" max="45" width="9.140625" style="56" customWidth="1"/>
    <col min="46" max="46" width="11.57421875" style="56" customWidth="1"/>
    <col min="47" max="47" width="11.8515625" style="56" customWidth="1"/>
    <col min="48" max="48" width="10.421875" style="56" customWidth="1"/>
    <col min="49" max="49" width="12.140625" style="56" customWidth="1"/>
    <col min="50" max="50" width="6.57421875" style="56" customWidth="1"/>
    <col min="51" max="51" width="9.140625" style="56" customWidth="1"/>
    <col min="52" max="52" width="22.57421875" style="56" bestFit="1" customWidth="1"/>
    <col min="53" max="53" width="9.140625" style="56" customWidth="1"/>
    <col min="54" max="54" width="5.57421875" style="56" customWidth="1"/>
    <col min="55" max="55" width="11.00390625" style="70" customWidth="1"/>
    <col min="56" max="56" width="23.421875" style="70" bestFit="1" customWidth="1"/>
    <col min="57" max="57" width="11.00390625" style="70" customWidth="1"/>
    <col min="58" max="58" width="5.8515625" style="70" customWidth="1"/>
    <col min="59" max="59" width="11.00390625" style="70" customWidth="1"/>
    <col min="60" max="60" width="23.7109375" style="285" bestFit="1" customWidth="1"/>
    <col min="61" max="61" width="11.00390625" style="70" customWidth="1"/>
    <col min="62" max="62" width="6.28125" style="56" customWidth="1"/>
    <col min="63" max="63" width="11.28125" style="56" customWidth="1"/>
    <col min="64" max="64" width="25.8515625" style="56" bestFit="1" customWidth="1"/>
    <col min="65" max="80" width="9.140625" style="56" customWidth="1"/>
    <col min="81" max="16384" width="9.140625" style="6" customWidth="1"/>
  </cols>
  <sheetData>
    <row r="1" spans="4:61" s="9" customFormat="1" ht="1.5" customHeight="1" thickBot="1">
      <c r="D1" s="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BC1" s="12"/>
      <c r="BD1" s="12"/>
      <c r="BE1" s="12"/>
      <c r="BF1" s="12"/>
      <c r="BG1" s="12"/>
      <c r="BH1" s="285"/>
      <c r="BI1" s="12"/>
    </row>
    <row r="2" spans="2:64" s="9" customFormat="1" ht="107.25" customHeight="1" thickBot="1">
      <c r="B2" s="98"/>
      <c r="C2" s="10"/>
      <c r="D2" s="10"/>
      <c r="E2" s="78"/>
      <c r="F2" s="41" t="s">
        <v>114</v>
      </c>
      <c r="G2" s="380" t="s">
        <v>116</v>
      </c>
      <c r="H2" s="380" t="s">
        <v>117</v>
      </c>
      <c r="I2" s="400" t="s">
        <v>115</v>
      </c>
      <c r="J2" s="381" t="s">
        <v>119</v>
      </c>
      <c r="K2" s="382" t="s">
        <v>120</v>
      </c>
      <c r="L2" s="44" t="s">
        <v>121</v>
      </c>
      <c r="M2" s="44" t="s">
        <v>123</v>
      </c>
      <c r="N2" s="44" t="s">
        <v>122</v>
      </c>
      <c r="O2" s="382" t="s">
        <v>124</v>
      </c>
      <c r="P2" s="45" t="s">
        <v>125</v>
      </c>
      <c r="Q2" s="45" t="s">
        <v>126</v>
      </c>
      <c r="R2" s="384" t="s">
        <v>128</v>
      </c>
      <c r="S2" s="386" t="s">
        <v>130</v>
      </c>
      <c r="T2" s="386" t="s">
        <v>131</v>
      </c>
      <c r="U2" s="42"/>
      <c r="V2" s="6"/>
      <c r="X2" s="306" t="s">
        <v>69</v>
      </c>
      <c r="Y2" s="306"/>
      <c r="AB2" s="143"/>
      <c r="AC2" s="144"/>
      <c r="AD2" s="146" t="s">
        <v>71</v>
      </c>
      <c r="AE2" s="144"/>
      <c r="AF2" s="144"/>
      <c r="AG2" s="144"/>
      <c r="AH2" s="144"/>
      <c r="AI2" s="144"/>
      <c r="AJ2" s="145" t="s">
        <v>70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29"/>
      <c r="AW2" s="129"/>
      <c r="AX2" s="280"/>
      <c r="AY2" s="281" t="s">
        <v>104</v>
      </c>
      <c r="AZ2" s="282"/>
      <c r="BA2" s="279"/>
      <c r="BB2" s="147"/>
      <c r="BC2" s="278" t="s">
        <v>105</v>
      </c>
      <c r="BD2" s="283"/>
      <c r="BE2" s="12"/>
      <c r="BF2" s="147"/>
      <c r="BG2" s="278" t="s">
        <v>106</v>
      </c>
      <c r="BH2" s="286"/>
      <c r="BI2" s="12"/>
      <c r="BJ2" s="280"/>
      <c r="BK2" s="281" t="s">
        <v>107</v>
      </c>
      <c r="BL2" s="284"/>
    </row>
    <row r="3" spans="1:65" s="9" customFormat="1" ht="21.75" customHeight="1" thickBot="1">
      <c r="A3" s="54" t="s">
        <v>49</v>
      </c>
      <c r="D3" s="29"/>
      <c r="E3" s="52" t="s">
        <v>32</v>
      </c>
      <c r="F3" s="47"/>
      <c r="G3" s="457" t="s">
        <v>132</v>
      </c>
      <c r="H3" s="458"/>
      <c r="I3" s="401"/>
      <c r="J3" s="459" t="s">
        <v>118</v>
      </c>
      <c r="K3" s="460"/>
      <c r="L3" s="51"/>
      <c r="M3" s="50" t="s">
        <v>149</v>
      </c>
      <c r="N3" s="51"/>
      <c r="O3" s="383"/>
      <c r="P3" s="461" t="s">
        <v>127</v>
      </c>
      <c r="Q3" s="460"/>
      <c r="R3" s="385"/>
      <c r="S3" s="432" t="s">
        <v>129</v>
      </c>
      <c r="T3" s="444"/>
      <c r="U3" s="414"/>
      <c r="V3" s="70"/>
      <c r="X3" s="307" t="s">
        <v>58</v>
      </c>
      <c r="Y3" s="307"/>
      <c r="AB3" s="130"/>
      <c r="AC3" s="445" t="s">
        <v>61</v>
      </c>
      <c r="AD3" s="446"/>
      <c r="AE3" s="446"/>
      <c r="AF3" s="447"/>
      <c r="AG3" s="12"/>
      <c r="AH3" s="445" t="s">
        <v>62</v>
      </c>
      <c r="AI3" s="446"/>
      <c r="AJ3" s="446"/>
      <c r="AK3" s="447"/>
      <c r="AL3" s="12"/>
      <c r="AM3" s="445" t="s">
        <v>61</v>
      </c>
      <c r="AN3" s="446"/>
      <c r="AO3" s="446"/>
      <c r="AP3" s="447"/>
      <c r="AQ3" s="12"/>
      <c r="AR3" s="12"/>
      <c r="AS3" s="462" t="s">
        <v>101</v>
      </c>
      <c r="AT3" s="463"/>
      <c r="AU3" s="463"/>
      <c r="AV3" s="464"/>
      <c r="AW3" s="274"/>
      <c r="AX3" s="454" t="s">
        <v>42</v>
      </c>
      <c r="AY3" s="452"/>
      <c r="AZ3" s="452"/>
      <c r="BA3" s="453"/>
      <c r="BB3" s="454" t="s">
        <v>44</v>
      </c>
      <c r="BC3" s="452"/>
      <c r="BD3" s="452"/>
      <c r="BE3" s="453"/>
      <c r="BF3" s="454" t="s">
        <v>45</v>
      </c>
      <c r="BG3" s="452"/>
      <c r="BH3" s="452"/>
      <c r="BI3" s="453"/>
      <c r="BJ3" s="454" t="s">
        <v>46</v>
      </c>
      <c r="BK3" s="452"/>
      <c r="BL3" s="452"/>
      <c r="BM3" s="453"/>
    </row>
    <row r="4" spans="1:64" s="9" customFormat="1" ht="23.25" customHeight="1" thickBot="1">
      <c r="A4" s="379" t="s">
        <v>112</v>
      </c>
      <c r="B4" s="79"/>
      <c r="D4" s="8"/>
      <c r="E4" s="35">
        <v>400</v>
      </c>
      <c r="F4" s="108">
        <v>39</v>
      </c>
      <c r="G4" s="108">
        <v>39</v>
      </c>
      <c r="H4" s="108">
        <v>27</v>
      </c>
      <c r="I4" s="108">
        <v>39</v>
      </c>
      <c r="J4" s="106">
        <v>43</v>
      </c>
      <c r="K4" s="106">
        <v>31</v>
      </c>
      <c r="L4" s="106">
        <v>49</v>
      </c>
      <c r="M4" s="106">
        <v>31</v>
      </c>
      <c r="N4" s="106">
        <v>27</v>
      </c>
      <c r="O4" s="106">
        <v>43</v>
      </c>
      <c r="P4" s="106">
        <v>43</v>
      </c>
      <c r="Q4" s="106">
        <v>31</v>
      </c>
      <c r="R4" s="402" t="s">
        <v>143</v>
      </c>
      <c r="S4" s="106">
        <v>14</v>
      </c>
      <c r="T4" s="106">
        <v>8</v>
      </c>
      <c r="U4" s="415"/>
      <c r="V4" s="70"/>
      <c r="X4" s="308" t="s">
        <v>59</v>
      </c>
      <c r="Y4" s="308"/>
      <c r="AB4" s="130"/>
      <c r="AC4" s="122">
        <v>1</v>
      </c>
      <c r="AD4" s="123">
        <v>2</v>
      </c>
      <c r="AE4" s="123">
        <v>3</v>
      </c>
      <c r="AF4" s="124">
        <v>4</v>
      </c>
      <c r="AG4" s="12"/>
      <c r="AH4" s="122">
        <v>1</v>
      </c>
      <c r="AI4" s="123">
        <v>2</v>
      </c>
      <c r="AJ4" s="123">
        <v>3</v>
      </c>
      <c r="AK4" s="124">
        <v>4</v>
      </c>
      <c r="AL4" s="12"/>
      <c r="AM4" s="122" t="s">
        <v>63</v>
      </c>
      <c r="AN4" s="123" t="s">
        <v>64</v>
      </c>
      <c r="AO4" s="123" t="s">
        <v>65</v>
      </c>
      <c r="AP4" s="124" t="s">
        <v>66</v>
      </c>
      <c r="AQ4" s="12"/>
      <c r="AR4" s="12"/>
      <c r="AS4" s="61" t="s">
        <v>42</v>
      </c>
      <c r="AT4" s="61" t="s">
        <v>99</v>
      </c>
      <c r="AU4" s="61" t="s">
        <v>100</v>
      </c>
      <c r="AV4" s="61" t="s">
        <v>95</v>
      </c>
      <c r="AW4" s="11"/>
      <c r="AX4" s="61" t="s">
        <v>102</v>
      </c>
      <c r="AY4" s="61" t="s">
        <v>3</v>
      </c>
      <c r="AZ4" s="61" t="s">
        <v>103</v>
      </c>
      <c r="BA4" s="61"/>
      <c r="BB4" s="61" t="s">
        <v>102</v>
      </c>
      <c r="BC4" s="61" t="s">
        <v>3</v>
      </c>
      <c r="BD4" s="61" t="s">
        <v>103</v>
      </c>
      <c r="BE4" s="61"/>
      <c r="BF4" s="61" t="s">
        <v>102</v>
      </c>
      <c r="BG4" s="61" t="s">
        <v>3</v>
      </c>
      <c r="BH4" s="287" t="s">
        <v>103</v>
      </c>
      <c r="BI4" s="61"/>
      <c r="BJ4" s="153" t="s">
        <v>102</v>
      </c>
      <c r="BK4" s="153" t="s">
        <v>3</v>
      </c>
      <c r="BL4" s="153" t="s">
        <v>103</v>
      </c>
    </row>
    <row r="5" spans="1:80" s="36" customFormat="1" ht="17.25" customHeight="1" thickBot="1">
      <c r="A5" s="435" t="s">
        <v>42</v>
      </c>
      <c r="B5" s="72" t="s">
        <v>30</v>
      </c>
      <c r="C5" s="71" t="s">
        <v>31</v>
      </c>
      <c r="D5" s="72" t="s">
        <v>3</v>
      </c>
      <c r="E5" s="109"/>
      <c r="F5" s="110"/>
      <c r="G5" s="387">
        <f>IF(OR((AND(G6="y",H6="y")),(AND(G7="y",H7="y"))),"Too Many Entries","")</f>
      </c>
      <c r="H5" s="387"/>
      <c r="I5" s="111"/>
      <c r="J5" s="387">
        <f>IF(OR((AND(J6="y",K6="y")),(AND(J7="y",K7="y"))),"Too Much Dust","")</f>
      </c>
      <c r="K5" s="387"/>
      <c r="L5" s="387">
        <f>IF(OR((AND(L6="y",OR(M6="y",N6="y"))),(AND(M6="y",OR(L6="y",N6="y"))),(AND(N6="y",OR(L6="y",M6="y")))),"Err in Module Entries","")</f>
      </c>
      <c r="M5" s="417"/>
      <c r="N5" s="417"/>
      <c r="O5" s="112"/>
      <c r="P5" s="387">
        <f>IF(OR((AND(P6="y",Q6="y")),(AND(P7="y",Q7="y"))),"Rover Error","")</f>
      </c>
      <c r="Q5" s="387"/>
      <c r="R5" s="113"/>
      <c r="S5" s="387">
        <f>IF(OR(((S6+T6)&gt;4),(S7+T7)&gt;4),"Error too many boulders","")</f>
      </c>
      <c r="T5" s="113"/>
      <c r="U5" s="128"/>
      <c r="V5" s="70"/>
      <c r="W5" s="9"/>
      <c r="X5" s="309"/>
      <c r="Y5" s="309"/>
      <c r="Z5" s="9"/>
      <c r="AA5" s="9"/>
      <c r="AB5" s="130" t="s">
        <v>2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61" t="s">
        <v>94</v>
      </c>
      <c r="AT5" s="61" t="s">
        <v>94</v>
      </c>
      <c r="AU5" s="61" t="s">
        <v>94</v>
      </c>
      <c r="AV5" s="61" t="s">
        <v>94</v>
      </c>
      <c r="AW5" s="11"/>
      <c r="AX5" s="12"/>
      <c r="AY5" s="12"/>
      <c r="AZ5" s="12"/>
      <c r="BA5" s="12"/>
      <c r="BB5" s="12"/>
      <c r="BC5" s="272"/>
      <c r="BD5" s="272"/>
      <c r="BE5" s="272"/>
      <c r="BF5" s="272"/>
      <c r="BG5" s="272"/>
      <c r="BH5" s="272"/>
      <c r="BI5" s="272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64" s="9" customFormat="1" ht="24.75" customHeight="1" thickBot="1">
      <c r="A6" s="438"/>
      <c r="B6" s="157">
        <v>1</v>
      </c>
      <c r="C6" s="59">
        <v>13.53</v>
      </c>
      <c r="D6" s="60" t="str">
        <f>+Teams!C8</f>
        <v>DogBots</v>
      </c>
      <c r="E6" s="13">
        <f>(IF(F6="y",$F$4,0))+(IF(I6="y",$I$4,0))+(IF(G6="y",$G$4,0))+(IF(H6="y",$H$4,0))+(IF(J6="y",$J$4,0))+(IF(K6="y",$K$4,0))+(IF(L6="y",$L$4,0))+(IF(M6="y",$M$4,0))+(IF(N6="y",$N$4,0))+(IF(O6="y",$O$4,0))+(IF(P6="y",$P$4,0))+(IF(Q6="y",$Q$4,0))+((OR(IF(R6=0,R6=" ",0)))+(IF(R6=3,49))+(IF(R6=2,31))+(IF(R6=1,27))+(S6*$S$4)+(T6*$T$4))</f>
        <v>176</v>
      </c>
      <c r="F6" s="107"/>
      <c r="G6" s="107" t="s">
        <v>185</v>
      </c>
      <c r="H6" s="107"/>
      <c r="I6" s="107" t="s">
        <v>185</v>
      </c>
      <c r="J6" s="107" t="s">
        <v>185</v>
      </c>
      <c r="K6" s="107"/>
      <c r="L6" s="107"/>
      <c r="M6" s="107"/>
      <c r="N6" s="107" t="s">
        <v>185</v>
      </c>
      <c r="O6" s="107"/>
      <c r="P6" s="107"/>
      <c r="Q6" s="107"/>
      <c r="R6" s="107"/>
      <c r="S6" s="107">
        <v>2</v>
      </c>
      <c r="T6" s="107"/>
      <c r="U6" s="416"/>
      <c r="V6" s="70"/>
      <c r="AB6" s="130" t="str">
        <f>+Teams!C8</f>
        <v>DogBots</v>
      </c>
      <c r="AC6" s="12">
        <f aca="true" t="shared" si="0" ref="AC6:AC15">VLOOKUP($AB6,$D$6:$E$19,2,FALSE)</f>
        <v>176</v>
      </c>
      <c r="AD6" s="12">
        <f aca="true" t="shared" si="1" ref="AD6:AD15">VLOOKUP($AB6,$D$22:$E$35,2,FALSE)</f>
        <v>199</v>
      </c>
      <c r="AE6" s="12">
        <f aca="true" t="shared" si="2" ref="AE6:AE15">VLOOKUP($AB6,$D$37:$E$51,2,FALSE)</f>
        <v>250</v>
      </c>
      <c r="AF6" s="12">
        <f aca="true" t="shared" si="3" ref="AF6:AF15">VLOOKUP($AB6,$D$53:$E$67,2,FALSE)</f>
        <v>136</v>
      </c>
      <c r="AG6" s="12"/>
      <c r="AH6" s="12">
        <f aca="true" t="shared" si="4" ref="AH6:AH15">RANK(AC19,$AC19:$AF19)</f>
        <v>3</v>
      </c>
      <c r="AI6" s="12">
        <f aca="true" t="shared" si="5" ref="AI6:AI15">RANK(AD19,$AC19:$AF19)</f>
        <v>2</v>
      </c>
      <c r="AJ6" s="12">
        <f aca="true" t="shared" si="6" ref="AJ6:AJ15">RANK(AE19,$AC19:$AF19)</f>
        <v>1</v>
      </c>
      <c r="AK6" s="12">
        <f aca="true" t="shared" si="7" ref="AK6:AK15">RANK(AF19,$AC19:$AF19)</f>
        <v>4</v>
      </c>
      <c r="AL6" s="12"/>
      <c r="AM6" s="250">
        <f aca="true" t="shared" si="8" ref="AM6:AM15">IF($AH6=1,$AC6,IF($AI6=1,$AD6,IF($AJ6=1,$AE6,$AF6)))</f>
        <v>250</v>
      </c>
      <c r="AN6" s="250">
        <f aca="true" t="shared" si="9" ref="AN6:AN15">IF($AH6=2,$AC6,IF($AI6=2,$AD6,IF($AJ6=2,$AE6,$AF6)))</f>
        <v>199</v>
      </c>
      <c r="AO6" s="250">
        <f aca="true" t="shared" si="10" ref="AO6:AO15">IF($AH6=3,$AC6,IF($AI6=3,$AD6,IF($AJ6=3,$AE6,$AF6)))</f>
        <v>176</v>
      </c>
      <c r="AP6" s="250">
        <f aca="true" t="shared" si="11" ref="AP6:AP15">IF($AH6=4,$AC6,IF($AI6=4,$AD6,IF($AJ6=4,$AE6,$AF6)))</f>
        <v>136</v>
      </c>
      <c r="AQ6" s="12" t="str">
        <f aca="true" t="shared" si="12" ref="AQ6:AQ15">+AB6</f>
        <v>DogBots</v>
      </c>
      <c r="AR6" s="12"/>
      <c r="AS6" s="12">
        <f aca="true" t="shared" si="13" ref="AS6:AS15">SUM(AC6)</f>
        <v>176</v>
      </c>
      <c r="AT6" s="12">
        <f aca="true" t="shared" si="14" ref="AT6:AT15">SUM(AC6:AD6)/2</f>
        <v>187.5</v>
      </c>
      <c r="AU6" s="273">
        <f aca="true" t="shared" si="15" ref="AU6:AU15">SUM(AC6:AE6)/3</f>
        <v>208.33333333333334</v>
      </c>
      <c r="AV6" s="372">
        <f aca="true" t="shared" si="16" ref="AV6:AV15">SUM(AM6:AO6)/3</f>
        <v>208.33333333333334</v>
      </c>
      <c r="AW6" s="275"/>
      <c r="AX6" s="12"/>
      <c r="AY6" s="368" t="str">
        <f aca="true" t="shared" si="17" ref="AY6:AY15">+AQ6</f>
        <v>DogBots</v>
      </c>
      <c r="AZ6" s="11">
        <f aca="true" t="shared" si="18" ref="AZ6:AZ15">+AS6</f>
        <v>176</v>
      </c>
      <c r="BA6" s="12"/>
      <c r="BB6" s="12"/>
      <c r="BC6" s="89" t="str">
        <f aca="true" t="shared" si="19" ref="BC6:BC15">+AY6</f>
        <v>DogBots</v>
      </c>
      <c r="BD6" s="369">
        <f aca="true" t="shared" si="20" ref="BD6:BD15">+AT6</f>
        <v>187.5</v>
      </c>
      <c r="BE6" s="89"/>
      <c r="BF6" s="89"/>
      <c r="BG6" s="89" t="str">
        <f aca="true" t="shared" si="21" ref="BG6:BG15">+BC6</f>
        <v>DogBots</v>
      </c>
      <c r="BH6" s="370">
        <f aca="true" t="shared" si="22" ref="BH6:BH15">+AU6</f>
        <v>208.33333333333334</v>
      </c>
      <c r="BI6" s="276"/>
      <c r="BK6" s="9" t="str">
        <f aca="true" t="shared" si="23" ref="BK6:BK15">+BG6</f>
        <v>DogBots</v>
      </c>
      <c r="BL6" s="371">
        <f aca="true" t="shared" si="24" ref="BL6:BL15">+AV6</f>
        <v>208.33333333333334</v>
      </c>
    </row>
    <row r="7" spans="1:64" s="9" customFormat="1" ht="24.75" customHeight="1" thickBot="1">
      <c r="A7" s="438"/>
      <c r="B7" s="158">
        <v>2</v>
      </c>
      <c r="C7" s="64">
        <v>13.53</v>
      </c>
      <c r="D7" s="60" t="str">
        <f>+Teams!C9</f>
        <v>Earthlings</v>
      </c>
      <c r="E7" s="13">
        <f>(IF(F7="y",$F$4,0))+(IF(I7="y",$I$4,0))+(IF(G7="y",$G$4,0))+(IF(H7="y",$H$4,0))+(IF(J7="y",$J$4,0))+(IF(K7="y",$K$4,0))+(IF(L7="y",$L$4,0))+(IF(M7="y",$M$4,0))+(IF(N7="y",$N$4,0))+(IF(O7="y",$O$4,0))+(IF(P7="y",$P$4,0))+(IF(Q7="y",$Q$4,0))+((OR(IF(R7=0,R7=" ",0)))+(IF(R7=3,49))+(IF(R7=2,31))+(IF(R7=1,27))+(S7*$S$4)+(T7*$T$4))</f>
        <v>117</v>
      </c>
      <c r="F7" s="107"/>
      <c r="G7" s="107" t="s">
        <v>185</v>
      </c>
      <c r="H7" s="107"/>
      <c r="I7" s="107" t="s">
        <v>185</v>
      </c>
      <c r="J7" s="107"/>
      <c r="K7" s="107" t="s">
        <v>185</v>
      </c>
      <c r="L7" s="107"/>
      <c r="M7" s="107"/>
      <c r="N7" s="107"/>
      <c r="O7" s="107"/>
      <c r="P7" s="107"/>
      <c r="Q7" s="107"/>
      <c r="R7" s="107"/>
      <c r="S7" s="107"/>
      <c r="T7" s="107">
        <v>1</v>
      </c>
      <c r="U7" s="416"/>
      <c r="V7" s="70"/>
      <c r="AB7" s="130" t="str">
        <f>+Teams!C9</f>
        <v>Earthlings</v>
      </c>
      <c r="AC7" s="12">
        <f t="shared" si="0"/>
        <v>117</v>
      </c>
      <c r="AD7" s="12">
        <f t="shared" si="1"/>
        <v>230</v>
      </c>
      <c r="AE7" s="12">
        <f t="shared" si="2"/>
        <v>153</v>
      </c>
      <c r="AF7" s="12">
        <f t="shared" si="3"/>
        <v>219</v>
      </c>
      <c r="AG7" s="12"/>
      <c r="AH7" s="12">
        <f t="shared" si="4"/>
        <v>4</v>
      </c>
      <c r="AI7" s="12">
        <f t="shared" si="5"/>
        <v>1</v>
      </c>
      <c r="AJ7" s="12">
        <f t="shared" si="6"/>
        <v>3</v>
      </c>
      <c r="AK7" s="12">
        <f t="shared" si="7"/>
        <v>2</v>
      </c>
      <c r="AL7" s="12"/>
      <c r="AM7" s="250">
        <f t="shared" si="8"/>
        <v>230</v>
      </c>
      <c r="AN7" s="250">
        <f t="shared" si="9"/>
        <v>219</v>
      </c>
      <c r="AO7" s="250">
        <f t="shared" si="10"/>
        <v>153</v>
      </c>
      <c r="AP7" s="250">
        <f t="shared" si="11"/>
        <v>117</v>
      </c>
      <c r="AQ7" s="12" t="str">
        <f t="shared" si="12"/>
        <v>Earthlings</v>
      </c>
      <c r="AR7" s="12"/>
      <c r="AS7" s="12">
        <f t="shared" si="13"/>
        <v>117</v>
      </c>
      <c r="AT7" s="12">
        <f t="shared" si="14"/>
        <v>173.5</v>
      </c>
      <c r="AU7" s="273">
        <f t="shared" si="15"/>
        <v>166.66666666666666</v>
      </c>
      <c r="AV7" s="372">
        <f t="shared" si="16"/>
        <v>200.66666666666666</v>
      </c>
      <c r="AW7" s="275"/>
      <c r="AX7" s="12"/>
      <c r="AY7" s="368" t="str">
        <f t="shared" si="17"/>
        <v>Earthlings</v>
      </c>
      <c r="AZ7" s="11">
        <f t="shared" si="18"/>
        <v>117</v>
      </c>
      <c r="BA7" s="12"/>
      <c r="BB7" s="12"/>
      <c r="BC7" s="89" t="str">
        <f t="shared" si="19"/>
        <v>Earthlings</v>
      </c>
      <c r="BD7" s="369">
        <f t="shared" si="20"/>
        <v>173.5</v>
      </c>
      <c r="BE7" s="89"/>
      <c r="BF7" s="89"/>
      <c r="BG7" s="89" t="str">
        <f t="shared" si="21"/>
        <v>Earthlings</v>
      </c>
      <c r="BH7" s="370">
        <f t="shared" si="22"/>
        <v>166.66666666666666</v>
      </c>
      <c r="BI7" s="276"/>
      <c r="BK7" s="9" t="str">
        <f t="shared" si="23"/>
        <v>Earthlings</v>
      </c>
      <c r="BL7" s="371">
        <f t="shared" si="24"/>
        <v>200.66666666666666</v>
      </c>
    </row>
    <row r="8" spans="1:80" s="36" customFormat="1" ht="17.25" customHeight="1" thickBot="1">
      <c r="A8" s="438"/>
      <c r="B8" s="72" t="s">
        <v>30</v>
      </c>
      <c r="C8" s="71" t="s">
        <v>31</v>
      </c>
      <c r="D8" s="72" t="s">
        <v>3</v>
      </c>
      <c r="E8" s="109"/>
      <c r="F8" s="110"/>
      <c r="G8" s="387">
        <f>IF(OR((AND(G9="y",H9="y")),(AND(G10="y",H10="y"))),"Too Many Entries","")</f>
      </c>
      <c r="H8" s="387"/>
      <c r="I8" s="111"/>
      <c r="J8" s="387">
        <f>IF(OR((AND(J9="y",K9="y")),(AND(J10="y",K10="y"))),"Too Much Dust","")</f>
      </c>
      <c r="K8" s="387"/>
      <c r="L8" s="387">
        <f>IF(OR((AND(L9="y",OR(M9="y",N9="y"))),(AND(M9="y",OR(L9="y",N9="y"))),(AND(N9="y",OR(L9="y",M9="y")))),"Err in Module Entries","")</f>
      </c>
      <c r="M8" s="417"/>
      <c r="N8" s="417"/>
      <c r="O8" s="112"/>
      <c r="P8" s="387">
        <f>IF(OR((AND(P9="y",Q9="y")),(AND(P10="y",Q10="y"))),"Rover Error","")</f>
      </c>
      <c r="Q8" s="387"/>
      <c r="R8" s="113"/>
      <c r="S8" s="387">
        <f>IF(OR(((S9+T9)&gt;4),(S10+T10)&gt;4),"Error too many boulders","")</f>
      </c>
      <c r="T8" s="113"/>
      <c r="U8" s="128"/>
      <c r="V8" s="70"/>
      <c r="W8" s="9"/>
      <c r="X8" s="9"/>
      <c r="Y8" s="9"/>
      <c r="Z8" s="9"/>
      <c r="AA8" s="9"/>
      <c r="AB8" s="130" t="str">
        <f>+Teams!C10</f>
        <v>Robo Raiders</v>
      </c>
      <c r="AC8" s="12">
        <f t="shared" si="0"/>
        <v>184</v>
      </c>
      <c r="AD8" s="12">
        <f t="shared" si="1"/>
        <v>223</v>
      </c>
      <c r="AE8" s="12">
        <f t="shared" si="2"/>
        <v>215</v>
      </c>
      <c r="AF8" s="12">
        <f t="shared" si="3"/>
        <v>180</v>
      </c>
      <c r="AG8" s="12"/>
      <c r="AH8" s="12">
        <f t="shared" si="4"/>
        <v>3</v>
      </c>
      <c r="AI8" s="12">
        <f t="shared" si="5"/>
        <v>1</v>
      </c>
      <c r="AJ8" s="12">
        <f t="shared" si="6"/>
        <v>2</v>
      </c>
      <c r="AK8" s="12">
        <f t="shared" si="7"/>
        <v>4</v>
      </c>
      <c r="AL8" s="12"/>
      <c r="AM8" s="250">
        <f t="shared" si="8"/>
        <v>223</v>
      </c>
      <c r="AN8" s="250">
        <f t="shared" si="9"/>
        <v>215</v>
      </c>
      <c r="AO8" s="250">
        <f t="shared" si="10"/>
        <v>184</v>
      </c>
      <c r="AP8" s="250">
        <f t="shared" si="11"/>
        <v>180</v>
      </c>
      <c r="AQ8" s="12" t="str">
        <f t="shared" si="12"/>
        <v>Robo Raiders</v>
      </c>
      <c r="AR8" s="12"/>
      <c r="AS8" s="12">
        <f t="shared" si="13"/>
        <v>184</v>
      </c>
      <c r="AT8" s="12">
        <f t="shared" si="14"/>
        <v>203.5</v>
      </c>
      <c r="AU8" s="273">
        <f t="shared" si="15"/>
        <v>207.33333333333334</v>
      </c>
      <c r="AV8" s="372">
        <f t="shared" si="16"/>
        <v>207.33333333333334</v>
      </c>
      <c r="AW8" s="275"/>
      <c r="AX8" s="12"/>
      <c r="AY8" s="368" t="str">
        <f t="shared" si="17"/>
        <v>Robo Raiders</v>
      </c>
      <c r="AZ8" s="11">
        <f t="shared" si="18"/>
        <v>184</v>
      </c>
      <c r="BA8" s="12"/>
      <c r="BB8" s="12"/>
      <c r="BC8" s="89" t="str">
        <f t="shared" si="19"/>
        <v>Robo Raiders</v>
      </c>
      <c r="BD8" s="369">
        <f t="shared" si="20"/>
        <v>203.5</v>
      </c>
      <c r="BE8" s="89"/>
      <c r="BF8" s="89"/>
      <c r="BG8" s="89" t="str">
        <f t="shared" si="21"/>
        <v>Robo Raiders</v>
      </c>
      <c r="BH8" s="370">
        <f t="shared" si="22"/>
        <v>207.33333333333334</v>
      </c>
      <c r="BI8" s="276"/>
      <c r="BJ8" s="9"/>
      <c r="BK8" s="9" t="str">
        <f t="shared" si="23"/>
        <v>Robo Raiders</v>
      </c>
      <c r="BL8" s="371">
        <f t="shared" si="24"/>
        <v>207.33333333333334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64" s="9" customFormat="1" ht="24.75" customHeight="1" thickBot="1">
      <c r="A9" s="438"/>
      <c r="B9" s="157">
        <v>1</v>
      </c>
      <c r="C9" s="433">
        <v>14</v>
      </c>
      <c r="D9" s="60" t="str">
        <f>+Teams!C10</f>
        <v>Robo Raiders</v>
      </c>
      <c r="E9" s="13">
        <f>(IF(F9="y",$F$4,0))+(IF(I9="y",$I$4,0))+(IF(G9="y",$G$4,0))+(IF(H9="y",$H$4,0))+(IF(J9="y",$J$4,0))+(IF(K9="y",$K$4,0))+(IF(L9="y",$L$4,0))+(IF(M9="y",$M$4,0))+(IF(N9="y",$N$4,0))+(IF(O9="y",$O$4,0))+(IF(P9="y",$P$4,0))+(IF(Q9="y",$Q$4,0))+((OR(IF(R9=0,R9=" ",0)))+(IF(R9=3,49))+(IF(R9=2,31))+(IF(R9=1,27))+(S9*$S$4)+(T9*$T$4))</f>
        <v>184</v>
      </c>
      <c r="F9" s="107" t="s">
        <v>185</v>
      </c>
      <c r="G9" s="107"/>
      <c r="H9" s="107" t="s">
        <v>185</v>
      </c>
      <c r="I9" s="107" t="s">
        <v>185</v>
      </c>
      <c r="J9" s="107" t="s">
        <v>185</v>
      </c>
      <c r="K9" s="107"/>
      <c r="L9" s="107"/>
      <c r="M9" s="107"/>
      <c r="N9" s="107"/>
      <c r="O9" s="107"/>
      <c r="P9" s="107"/>
      <c r="Q9" s="107"/>
      <c r="R9" s="107"/>
      <c r="S9" s="107">
        <v>2</v>
      </c>
      <c r="T9" s="107">
        <v>1</v>
      </c>
      <c r="U9" s="416"/>
      <c r="V9" s="70"/>
      <c r="AB9" s="130" t="str">
        <f>+Teams!C11</f>
        <v>Happy Hippos</v>
      </c>
      <c r="AC9" s="12">
        <f t="shared" si="0"/>
        <v>158</v>
      </c>
      <c r="AD9" s="12">
        <f t="shared" si="1"/>
        <v>245</v>
      </c>
      <c r="AE9" s="12">
        <f t="shared" si="2"/>
        <v>131</v>
      </c>
      <c r="AF9" s="12">
        <f t="shared" si="3"/>
        <v>137</v>
      </c>
      <c r="AG9" s="12"/>
      <c r="AH9" s="12">
        <f t="shared" si="4"/>
        <v>2</v>
      </c>
      <c r="AI9" s="12">
        <f t="shared" si="5"/>
        <v>1</v>
      </c>
      <c r="AJ9" s="12">
        <f t="shared" si="6"/>
        <v>4</v>
      </c>
      <c r="AK9" s="12">
        <f t="shared" si="7"/>
        <v>3</v>
      </c>
      <c r="AL9" s="12"/>
      <c r="AM9" s="250">
        <f t="shared" si="8"/>
        <v>245</v>
      </c>
      <c r="AN9" s="250">
        <f t="shared" si="9"/>
        <v>158</v>
      </c>
      <c r="AO9" s="250">
        <f t="shared" si="10"/>
        <v>137</v>
      </c>
      <c r="AP9" s="250">
        <f t="shared" si="11"/>
        <v>131</v>
      </c>
      <c r="AQ9" s="12" t="str">
        <f t="shared" si="12"/>
        <v>Happy Hippos</v>
      </c>
      <c r="AR9" s="12"/>
      <c r="AS9" s="12">
        <f t="shared" si="13"/>
        <v>158</v>
      </c>
      <c r="AT9" s="12">
        <f t="shared" si="14"/>
        <v>201.5</v>
      </c>
      <c r="AU9" s="273">
        <f t="shared" si="15"/>
        <v>178</v>
      </c>
      <c r="AV9" s="372">
        <f t="shared" si="16"/>
        <v>180</v>
      </c>
      <c r="AW9" s="275"/>
      <c r="AX9" s="12"/>
      <c r="AY9" s="368" t="str">
        <f t="shared" si="17"/>
        <v>Happy Hippos</v>
      </c>
      <c r="AZ9" s="11">
        <f t="shared" si="18"/>
        <v>158</v>
      </c>
      <c r="BA9" s="12"/>
      <c r="BB9" s="12"/>
      <c r="BC9" s="89" t="str">
        <f t="shared" si="19"/>
        <v>Happy Hippos</v>
      </c>
      <c r="BD9" s="369">
        <f t="shared" si="20"/>
        <v>201.5</v>
      </c>
      <c r="BE9" s="89"/>
      <c r="BF9" s="89"/>
      <c r="BG9" s="89" t="str">
        <f t="shared" si="21"/>
        <v>Happy Hippos</v>
      </c>
      <c r="BH9" s="370">
        <f t="shared" si="22"/>
        <v>178</v>
      </c>
      <c r="BI9" s="276"/>
      <c r="BK9" s="9" t="str">
        <f t="shared" si="23"/>
        <v>Happy Hippos</v>
      </c>
      <c r="BL9" s="371">
        <f t="shared" si="24"/>
        <v>180</v>
      </c>
    </row>
    <row r="10" spans="1:64" s="9" customFormat="1" ht="24.75" customHeight="1" thickBot="1">
      <c r="A10" s="438"/>
      <c r="B10" s="158">
        <v>2</v>
      </c>
      <c r="C10" s="433">
        <v>14</v>
      </c>
      <c r="D10" s="60" t="str">
        <f>+Teams!C11</f>
        <v>Happy Hippos</v>
      </c>
      <c r="E10" s="13">
        <f>(IF(F10="y",$F$4,0))+(IF(I10="y",$I$4,0))+(IF(G10="y",$G$4,0))+(IF(H10="y",$H$4,0))+(IF(J10="y",$J$4,0))+(IF(K10="y",$K$4,0))+(IF(L10="y",$L$4,0))+(IF(M10="y",$M$4,0))+(IF(N10="y",$N$4,0))+(IF(O10="y",$O$4,0))+(IF(P10="y",$P$4,0))+(IF(Q10="y",$Q$4,0))+((OR(IF(R10=0,R10=" ",0)))+(IF(R10=3,49))+(IF(R10=2,31))+(IF(R10=1,27))+(S10*$S$4)+(T10*$T$4))</f>
        <v>158</v>
      </c>
      <c r="F10" s="107"/>
      <c r="G10" s="107"/>
      <c r="H10" s="107" t="s">
        <v>185</v>
      </c>
      <c r="I10" s="107" t="s">
        <v>185</v>
      </c>
      <c r="J10" s="107" t="s">
        <v>185</v>
      </c>
      <c r="K10" s="107"/>
      <c r="L10" s="107"/>
      <c r="M10" s="107"/>
      <c r="N10" s="107" t="s">
        <v>185</v>
      </c>
      <c r="O10" s="107"/>
      <c r="P10" s="107"/>
      <c r="Q10" s="107"/>
      <c r="R10" s="107"/>
      <c r="S10" s="107">
        <v>1</v>
      </c>
      <c r="T10" s="107">
        <v>1</v>
      </c>
      <c r="U10" s="416"/>
      <c r="V10" s="70"/>
      <c r="AB10" s="130" t="str">
        <f>+Teams!C12</f>
        <v>Marz Bars</v>
      </c>
      <c r="AC10" s="12">
        <f t="shared" si="0"/>
        <v>188</v>
      </c>
      <c r="AD10" s="12">
        <f t="shared" si="1"/>
        <v>174</v>
      </c>
      <c r="AE10" s="12">
        <f t="shared" si="2"/>
        <v>215</v>
      </c>
      <c r="AF10" s="12">
        <f t="shared" si="3"/>
        <v>188</v>
      </c>
      <c r="AG10" s="12"/>
      <c r="AH10" s="12">
        <f t="shared" si="4"/>
        <v>3</v>
      </c>
      <c r="AI10" s="12">
        <f t="shared" si="5"/>
        <v>4</v>
      </c>
      <c r="AJ10" s="12">
        <f t="shared" si="6"/>
        <v>1</v>
      </c>
      <c r="AK10" s="12">
        <f t="shared" si="7"/>
        <v>2</v>
      </c>
      <c r="AL10" s="12"/>
      <c r="AM10" s="250">
        <f t="shared" si="8"/>
        <v>215</v>
      </c>
      <c r="AN10" s="250">
        <f t="shared" si="9"/>
        <v>188</v>
      </c>
      <c r="AO10" s="250">
        <f t="shared" si="10"/>
        <v>188</v>
      </c>
      <c r="AP10" s="250">
        <f t="shared" si="11"/>
        <v>174</v>
      </c>
      <c r="AQ10" s="12" t="str">
        <f t="shared" si="12"/>
        <v>Marz Bars</v>
      </c>
      <c r="AR10" s="12"/>
      <c r="AS10" s="12">
        <f t="shared" si="13"/>
        <v>188</v>
      </c>
      <c r="AT10" s="12">
        <f t="shared" si="14"/>
        <v>181</v>
      </c>
      <c r="AU10" s="273">
        <f t="shared" si="15"/>
        <v>192.33333333333334</v>
      </c>
      <c r="AV10" s="372">
        <f t="shared" si="16"/>
        <v>197</v>
      </c>
      <c r="AW10" s="275"/>
      <c r="AX10" s="12"/>
      <c r="AY10" s="368" t="str">
        <f t="shared" si="17"/>
        <v>Marz Bars</v>
      </c>
      <c r="AZ10" s="11">
        <f t="shared" si="18"/>
        <v>188</v>
      </c>
      <c r="BA10" s="12"/>
      <c r="BB10" s="12"/>
      <c r="BC10" s="89" t="str">
        <f t="shared" si="19"/>
        <v>Marz Bars</v>
      </c>
      <c r="BD10" s="369">
        <f t="shared" si="20"/>
        <v>181</v>
      </c>
      <c r="BE10" s="89"/>
      <c r="BF10" s="89"/>
      <c r="BG10" s="89" t="str">
        <f t="shared" si="21"/>
        <v>Marz Bars</v>
      </c>
      <c r="BH10" s="370">
        <f t="shared" si="22"/>
        <v>192.33333333333334</v>
      </c>
      <c r="BI10" s="276"/>
      <c r="BK10" s="9" t="str">
        <f t="shared" si="23"/>
        <v>Marz Bars</v>
      </c>
      <c r="BL10" s="371">
        <f t="shared" si="24"/>
        <v>197</v>
      </c>
    </row>
    <row r="11" spans="1:80" s="36" customFormat="1" ht="17.25" customHeight="1" thickBot="1">
      <c r="A11" s="438"/>
      <c r="B11" s="72" t="s">
        <v>30</v>
      </c>
      <c r="C11" s="71" t="s">
        <v>31</v>
      </c>
      <c r="D11" s="72" t="s">
        <v>3</v>
      </c>
      <c r="E11" s="109"/>
      <c r="F11" s="110"/>
      <c r="G11" s="387">
        <f>IF(OR((AND(G12="y",H12="y")),(AND(G13="y",H13="y"))),"Too Many Entries","")</f>
      </c>
      <c r="H11" s="387"/>
      <c r="I11" s="111"/>
      <c r="J11" s="387">
        <f>IF(OR((AND(J12="y",K12="y")),(AND(J13="y",K13="y"))),"Too Much Dust","")</f>
      </c>
      <c r="K11" s="387"/>
      <c r="L11" s="387">
        <f>IF(OR((AND(L12="y",OR(M12="y",N12="y"))),(AND(M12="y",OR(L12="y",N12="y"))),(AND(N12="y",OR(L12="y",M12="y")))),"Err in Module Entries","")</f>
      </c>
      <c r="M11" s="417"/>
      <c r="N11" s="417"/>
      <c r="O11" s="112"/>
      <c r="P11" s="387">
        <f>IF(OR((AND(P12="y",Q12="y")),(AND(P13="y",Q13="y"))),"Rover Error","")</f>
      </c>
      <c r="Q11" s="387"/>
      <c r="R11" s="113"/>
      <c r="S11" s="387">
        <f>IF(OR(((S12+T12)&gt;4),(S13+T13)&gt;4),"Error too many boulders","")</f>
      </c>
      <c r="T11" s="113"/>
      <c r="U11" s="128"/>
      <c r="V11" s="70"/>
      <c r="W11" s="9"/>
      <c r="X11" s="9"/>
      <c r="Y11" s="9"/>
      <c r="Z11" s="9"/>
      <c r="AA11" s="9"/>
      <c r="AB11" s="130" t="str">
        <f>+Teams!C13</f>
        <v>K-9 Bots</v>
      </c>
      <c r="AC11" s="12">
        <f t="shared" si="0"/>
        <v>207</v>
      </c>
      <c r="AD11" s="12">
        <f t="shared" si="1"/>
        <v>158</v>
      </c>
      <c r="AE11" s="12">
        <f t="shared" si="2"/>
        <v>127</v>
      </c>
      <c r="AF11" s="12">
        <f t="shared" si="3"/>
        <v>195</v>
      </c>
      <c r="AG11" s="12"/>
      <c r="AH11" s="12">
        <f t="shared" si="4"/>
        <v>1</v>
      </c>
      <c r="AI11" s="12">
        <f t="shared" si="5"/>
        <v>3</v>
      </c>
      <c r="AJ11" s="12">
        <f t="shared" si="6"/>
        <v>4</v>
      </c>
      <c r="AK11" s="12">
        <f t="shared" si="7"/>
        <v>2</v>
      </c>
      <c r="AL11" s="12"/>
      <c r="AM11" s="250">
        <f t="shared" si="8"/>
        <v>207</v>
      </c>
      <c r="AN11" s="250">
        <f t="shared" si="9"/>
        <v>195</v>
      </c>
      <c r="AO11" s="250">
        <f t="shared" si="10"/>
        <v>158</v>
      </c>
      <c r="AP11" s="250">
        <f t="shared" si="11"/>
        <v>127</v>
      </c>
      <c r="AQ11" s="12" t="str">
        <f t="shared" si="12"/>
        <v>K-9 Bots</v>
      </c>
      <c r="AR11" s="12"/>
      <c r="AS11" s="12">
        <f t="shared" si="13"/>
        <v>207</v>
      </c>
      <c r="AT11" s="12">
        <f t="shared" si="14"/>
        <v>182.5</v>
      </c>
      <c r="AU11" s="273">
        <f t="shared" si="15"/>
        <v>164</v>
      </c>
      <c r="AV11" s="372">
        <f t="shared" si="16"/>
        <v>186.66666666666666</v>
      </c>
      <c r="AW11" s="275"/>
      <c r="AX11" s="12"/>
      <c r="AY11" s="368" t="str">
        <f t="shared" si="17"/>
        <v>K-9 Bots</v>
      </c>
      <c r="AZ11" s="11">
        <f t="shared" si="18"/>
        <v>207</v>
      </c>
      <c r="BA11" s="12"/>
      <c r="BB11" s="12"/>
      <c r="BC11" s="89" t="str">
        <f t="shared" si="19"/>
        <v>K-9 Bots</v>
      </c>
      <c r="BD11" s="369">
        <f t="shared" si="20"/>
        <v>182.5</v>
      </c>
      <c r="BE11" s="89"/>
      <c r="BF11" s="89"/>
      <c r="BG11" s="89" t="str">
        <f t="shared" si="21"/>
        <v>K-9 Bots</v>
      </c>
      <c r="BH11" s="370">
        <f t="shared" si="22"/>
        <v>164</v>
      </c>
      <c r="BI11" s="276"/>
      <c r="BJ11" s="9"/>
      <c r="BK11" s="9" t="str">
        <f t="shared" si="23"/>
        <v>K-9 Bots</v>
      </c>
      <c r="BL11" s="371">
        <f t="shared" si="24"/>
        <v>186.66666666666666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64" s="9" customFormat="1" ht="24.75" customHeight="1" thickBot="1">
      <c r="A12" s="438"/>
      <c r="B12" s="157">
        <v>1</v>
      </c>
      <c r="C12" s="59">
        <v>14.05</v>
      </c>
      <c r="D12" s="60" t="str">
        <f>+Teams!C12</f>
        <v>Marz Bars</v>
      </c>
      <c r="E12" s="13">
        <f>(IF(F12="y",$F$4,0))+(IF(I12="y",$I$4,0))+(IF(G12="y",$G$4,0))+(IF(H12="y",$H$4,0))+(IF(J12="y",$J$4,0))+(IF(K12="y",$K$4,0))+(IF(L12="y",$L$4,0))+(IF(M12="y",$M$4,0))+(IF(N12="y",$N$4,0))+(IF(O12="y",$O$4,0))+(IF(P12="y",$P$4,0))+(IF(Q12="y",$Q$4,0))+((OR(IF(R12=0,R12=" ",0)))+(IF(R12=3,49))+(IF(R12=2,31))+(IF(R12=1,27))+(S12*$S$4)+(T12*$T$4))</f>
        <v>188</v>
      </c>
      <c r="F12" s="107" t="s">
        <v>185</v>
      </c>
      <c r="G12" s="107"/>
      <c r="H12" s="107"/>
      <c r="I12" s="107" t="s">
        <v>185</v>
      </c>
      <c r="J12" s="107" t="s">
        <v>185</v>
      </c>
      <c r="K12" s="107"/>
      <c r="L12" s="107"/>
      <c r="M12" s="107" t="s">
        <v>185</v>
      </c>
      <c r="N12" s="107"/>
      <c r="O12" s="107"/>
      <c r="P12" s="107"/>
      <c r="Q12" s="107"/>
      <c r="R12" s="107"/>
      <c r="S12" s="107">
        <v>2</v>
      </c>
      <c r="T12" s="107">
        <v>1</v>
      </c>
      <c r="U12" s="416"/>
      <c r="V12" s="70"/>
      <c r="AB12" s="130" t="str">
        <f>+Teams!C14</f>
        <v>Red Rover</v>
      </c>
      <c r="AC12" s="12">
        <f t="shared" si="0"/>
        <v>239</v>
      </c>
      <c r="AD12" s="12">
        <f t="shared" si="1"/>
        <v>207</v>
      </c>
      <c r="AE12" s="12">
        <f t="shared" si="2"/>
        <v>278</v>
      </c>
      <c r="AF12" s="12">
        <f t="shared" si="3"/>
        <v>184</v>
      </c>
      <c r="AG12" s="12"/>
      <c r="AH12" s="12">
        <f t="shared" si="4"/>
        <v>2</v>
      </c>
      <c r="AI12" s="12">
        <f t="shared" si="5"/>
        <v>3</v>
      </c>
      <c r="AJ12" s="12">
        <f t="shared" si="6"/>
        <v>1</v>
      </c>
      <c r="AK12" s="12">
        <f t="shared" si="7"/>
        <v>4</v>
      </c>
      <c r="AL12" s="12"/>
      <c r="AM12" s="250">
        <f t="shared" si="8"/>
        <v>278</v>
      </c>
      <c r="AN12" s="250">
        <f t="shared" si="9"/>
        <v>239</v>
      </c>
      <c r="AO12" s="250">
        <f t="shared" si="10"/>
        <v>207</v>
      </c>
      <c r="AP12" s="250">
        <f t="shared" si="11"/>
        <v>184</v>
      </c>
      <c r="AQ12" s="12" t="str">
        <f t="shared" si="12"/>
        <v>Red Rover</v>
      </c>
      <c r="AR12" s="12"/>
      <c r="AS12" s="12">
        <f t="shared" si="13"/>
        <v>239</v>
      </c>
      <c r="AT12" s="12">
        <f t="shared" si="14"/>
        <v>223</v>
      </c>
      <c r="AU12" s="273">
        <f t="shared" si="15"/>
        <v>241.33333333333334</v>
      </c>
      <c r="AV12" s="372">
        <f t="shared" si="16"/>
        <v>241.33333333333334</v>
      </c>
      <c r="AW12" s="275"/>
      <c r="AX12" s="12"/>
      <c r="AY12" s="368" t="str">
        <f t="shared" si="17"/>
        <v>Red Rover</v>
      </c>
      <c r="AZ12" s="11">
        <f t="shared" si="18"/>
        <v>239</v>
      </c>
      <c r="BA12" s="12"/>
      <c r="BB12" s="12"/>
      <c r="BC12" s="89" t="str">
        <f t="shared" si="19"/>
        <v>Red Rover</v>
      </c>
      <c r="BD12" s="369">
        <f t="shared" si="20"/>
        <v>223</v>
      </c>
      <c r="BE12" s="89"/>
      <c r="BF12" s="89"/>
      <c r="BG12" s="89" t="str">
        <f t="shared" si="21"/>
        <v>Red Rover</v>
      </c>
      <c r="BH12" s="370">
        <f t="shared" si="22"/>
        <v>241.33333333333334</v>
      </c>
      <c r="BI12" s="276"/>
      <c r="BK12" s="9" t="str">
        <f t="shared" si="23"/>
        <v>Red Rover</v>
      </c>
      <c r="BL12" s="371">
        <f t="shared" si="24"/>
        <v>241.33333333333334</v>
      </c>
    </row>
    <row r="13" spans="1:64" s="9" customFormat="1" ht="24.75" customHeight="1" thickBot="1">
      <c r="A13" s="438"/>
      <c r="B13" s="158">
        <v>2</v>
      </c>
      <c r="C13" s="64">
        <v>14.05</v>
      </c>
      <c r="D13" s="60" t="str">
        <f>+Teams!C13</f>
        <v>K-9 Bots</v>
      </c>
      <c r="E13" s="13">
        <f>(IF(F13="y",$F$4,0))+(IF(I13="y",$I$4,0))+(IF(G13="y",$G$4,0))+(IF(H13="y",$H$4,0))+(IF(J13="y",$J$4,0))+(IF(K13="y",$K$4,0))+(IF(L13="y",$L$4,0))+(IF(M13="y",$M$4,0))+(IF(N13="y",$N$4,0))+(IF(O13="y",$O$4,0))+(IF(P13="y",$P$4,0))+(IF(Q13="y",$Q$4,0))+((OR(IF(R13=0,R13=" ",0)))+(IF(R13=3,49))+(IF(R13=2,31))+(IF(R13=1,27))+(S13*$S$4)+(T13*$T$4))</f>
        <v>207</v>
      </c>
      <c r="F13" s="107" t="s">
        <v>185</v>
      </c>
      <c r="G13" s="107" t="s">
        <v>185</v>
      </c>
      <c r="H13" s="107"/>
      <c r="I13" s="107" t="s">
        <v>185</v>
      </c>
      <c r="J13" s="107"/>
      <c r="K13" s="107" t="s">
        <v>185</v>
      </c>
      <c r="L13" s="107"/>
      <c r="M13" s="107"/>
      <c r="N13" s="107"/>
      <c r="O13" s="107"/>
      <c r="P13" s="107"/>
      <c r="Q13" s="107" t="s">
        <v>185</v>
      </c>
      <c r="R13" s="107"/>
      <c r="S13" s="107">
        <v>2</v>
      </c>
      <c r="T13" s="107"/>
      <c r="U13" s="416"/>
      <c r="V13" s="70"/>
      <c r="AB13" s="130" t="str">
        <f>+Teams!C15</f>
        <v>Solar Flares</v>
      </c>
      <c r="AC13" s="12">
        <f t="shared" si="0"/>
        <v>153</v>
      </c>
      <c r="AD13" s="12">
        <f t="shared" si="1"/>
        <v>145</v>
      </c>
      <c r="AE13" s="12">
        <f t="shared" si="2"/>
        <v>194</v>
      </c>
      <c r="AF13" s="12">
        <f t="shared" si="3"/>
        <v>170</v>
      </c>
      <c r="AG13" s="12"/>
      <c r="AH13" s="12">
        <f t="shared" si="4"/>
        <v>3</v>
      </c>
      <c r="AI13" s="12">
        <f t="shared" si="5"/>
        <v>4</v>
      </c>
      <c r="AJ13" s="12">
        <f t="shared" si="6"/>
        <v>1</v>
      </c>
      <c r="AK13" s="12">
        <f t="shared" si="7"/>
        <v>2</v>
      </c>
      <c r="AL13" s="12"/>
      <c r="AM13" s="250">
        <f t="shared" si="8"/>
        <v>194</v>
      </c>
      <c r="AN13" s="250">
        <f t="shared" si="9"/>
        <v>170</v>
      </c>
      <c r="AO13" s="250">
        <f t="shared" si="10"/>
        <v>153</v>
      </c>
      <c r="AP13" s="250">
        <f t="shared" si="11"/>
        <v>145</v>
      </c>
      <c r="AQ13" s="12" t="str">
        <f t="shared" si="12"/>
        <v>Solar Flares</v>
      </c>
      <c r="AR13" s="12"/>
      <c r="AS13" s="12">
        <f t="shared" si="13"/>
        <v>153</v>
      </c>
      <c r="AT13" s="12">
        <f t="shared" si="14"/>
        <v>149</v>
      </c>
      <c r="AU13" s="273">
        <f t="shared" si="15"/>
        <v>164</v>
      </c>
      <c r="AV13" s="372">
        <f t="shared" si="16"/>
        <v>172.33333333333334</v>
      </c>
      <c r="AW13" s="275"/>
      <c r="AX13" s="12"/>
      <c r="AY13" s="368" t="str">
        <f t="shared" si="17"/>
        <v>Solar Flares</v>
      </c>
      <c r="AZ13" s="11">
        <f t="shared" si="18"/>
        <v>153</v>
      </c>
      <c r="BA13" s="12"/>
      <c r="BB13" s="12"/>
      <c r="BC13" s="89" t="str">
        <f t="shared" si="19"/>
        <v>Solar Flares</v>
      </c>
      <c r="BD13" s="369">
        <f t="shared" si="20"/>
        <v>149</v>
      </c>
      <c r="BE13" s="89"/>
      <c r="BF13" s="89"/>
      <c r="BG13" s="89" t="str">
        <f t="shared" si="21"/>
        <v>Solar Flares</v>
      </c>
      <c r="BH13" s="370">
        <f t="shared" si="22"/>
        <v>164</v>
      </c>
      <c r="BI13" s="276"/>
      <c r="BK13" s="9" t="str">
        <f t="shared" si="23"/>
        <v>Solar Flares</v>
      </c>
      <c r="BL13" s="371">
        <f t="shared" si="24"/>
        <v>172.33333333333334</v>
      </c>
    </row>
    <row r="14" spans="1:80" s="36" customFormat="1" ht="17.25" customHeight="1" thickBot="1">
      <c r="A14" s="438"/>
      <c r="B14" s="72" t="s">
        <v>30</v>
      </c>
      <c r="C14" s="71" t="s">
        <v>31</v>
      </c>
      <c r="D14" s="72" t="s">
        <v>3</v>
      </c>
      <c r="E14" s="109"/>
      <c r="F14" s="110"/>
      <c r="G14" s="387">
        <f>IF(OR((AND(G15="y",H15="y")),(AND(G16="y",H16="y"))),"Too Many Entries","")</f>
      </c>
      <c r="H14" s="387"/>
      <c r="I14" s="111"/>
      <c r="J14" s="387">
        <f>IF(OR((AND(J15="y",K15="y")),(AND(J16="y",K16="y"))),"Too Much Dust","")</f>
      </c>
      <c r="K14" s="387"/>
      <c r="L14" s="387">
        <f>IF(OR((AND(L15="y",OR(M15="y",N15="y"))),(AND(M15="y",OR(L15="y",N15="y"))),(AND(N15="y",OR(L15="y",M15="y")))),"Err in Module Entries","")</f>
      </c>
      <c r="M14" s="417"/>
      <c r="N14" s="417"/>
      <c r="O14" s="112"/>
      <c r="P14" s="387">
        <f>IF(OR((AND(P15="y",Q15="y")),(AND(P16="y",Q16="y"))),"Rover Error","")</f>
      </c>
      <c r="Q14" s="387"/>
      <c r="R14" s="113"/>
      <c r="S14" s="387">
        <f>IF(OR(((S15+T15)&gt;4),(S16+T16)&gt;4),"Error too many boulders","")</f>
      </c>
      <c r="T14" s="113"/>
      <c r="U14" s="128"/>
      <c r="V14" s="70"/>
      <c r="W14" s="9"/>
      <c r="X14" s="9"/>
      <c r="Y14" s="9"/>
      <c r="Z14" s="9"/>
      <c r="AA14" s="9"/>
      <c r="AB14" s="130" t="str">
        <f>+Teams!C16</f>
        <v>TigerBots</v>
      </c>
      <c r="AC14" s="12">
        <f t="shared" si="0"/>
        <v>317</v>
      </c>
      <c r="AD14" s="12">
        <f t="shared" si="1"/>
        <v>206</v>
      </c>
      <c r="AE14" s="12">
        <f t="shared" si="2"/>
        <v>242</v>
      </c>
      <c r="AF14" s="12">
        <f t="shared" si="3"/>
        <v>208</v>
      </c>
      <c r="AG14" s="12"/>
      <c r="AH14" s="12">
        <f t="shared" si="4"/>
        <v>1</v>
      </c>
      <c r="AI14" s="12">
        <f t="shared" si="5"/>
        <v>4</v>
      </c>
      <c r="AJ14" s="12">
        <f t="shared" si="6"/>
        <v>2</v>
      </c>
      <c r="AK14" s="12">
        <f t="shared" si="7"/>
        <v>3</v>
      </c>
      <c r="AL14" s="12"/>
      <c r="AM14" s="250">
        <f t="shared" si="8"/>
        <v>317</v>
      </c>
      <c r="AN14" s="250">
        <f t="shared" si="9"/>
        <v>242</v>
      </c>
      <c r="AO14" s="250">
        <f t="shared" si="10"/>
        <v>208</v>
      </c>
      <c r="AP14" s="250">
        <f t="shared" si="11"/>
        <v>206</v>
      </c>
      <c r="AQ14" s="12" t="str">
        <f t="shared" si="12"/>
        <v>TigerBots</v>
      </c>
      <c r="AR14" s="12"/>
      <c r="AS14" s="12">
        <f t="shared" si="13"/>
        <v>317</v>
      </c>
      <c r="AT14" s="12">
        <f t="shared" si="14"/>
        <v>261.5</v>
      </c>
      <c r="AU14" s="273">
        <f t="shared" si="15"/>
        <v>255</v>
      </c>
      <c r="AV14" s="372">
        <f t="shared" si="16"/>
        <v>255.66666666666666</v>
      </c>
      <c r="AW14" s="275"/>
      <c r="AX14" s="12"/>
      <c r="AY14" s="368" t="str">
        <f t="shared" si="17"/>
        <v>TigerBots</v>
      </c>
      <c r="AZ14" s="11">
        <f t="shared" si="18"/>
        <v>317</v>
      </c>
      <c r="BA14" s="12"/>
      <c r="BB14" s="12"/>
      <c r="BC14" s="89" t="str">
        <f t="shared" si="19"/>
        <v>TigerBots</v>
      </c>
      <c r="BD14" s="369">
        <f t="shared" si="20"/>
        <v>261.5</v>
      </c>
      <c r="BE14" s="89"/>
      <c r="BF14" s="89"/>
      <c r="BG14" s="89" t="str">
        <f t="shared" si="21"/>
        <v>TigerBots</v>
      </c>
      <c r="BH14" s="370">
        <f t="shared" si="22"/>
        <v>255</v>
      </c>
      <c r="BI14" s="276"/>
      <c r="BJ14" s="9"/>
      <c r="BK14" s="9" t="str">
        <f t="shared" si="23"/>
        <v>TigerBots</v>
      </c>
      <c r="BL14" s="371">
        <f t="shared" si="24"/>
        <v>255.66666666666666</v>
      </c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64" s="9" customFormat="1" ht="24.75" customHeight="1" thickBot="1">
      <c r="A15" s="438"/>
      <c r="B15" s="157">
        <v>1</v>
      </c>
      <c r="C15" s="59">
        <v>14.12</v>
      </c>
      <c r="D15" s="60" t="str">
        <f>+Teams!C14</f>
        <v>Red Rover</v>
      </c>
      <c r="E15" s="13">
        <f>(IF(F15="y",$F$4,0))+(IF(I15="y",$I$4,0))+(IF(G15="y",$G$4,0))+(IF(H15="y",$H$4,0))+(IF(J15="y",$J$4,0))+(IF(K15="y",$K$4,0))+(IF(L15="y",$L$4,0))+(IF(M15="y",$M$4,0))+(IF(N15="y",$N$4,0))+(IF(O15="y",$O$4,0))+(IF(P15="y",$P$4,0))+(IF(Q15="y",$Q$4,0))+((OR(IF(R15=0,R15=" ",0)))+(IF(R15=3,49))+(IF(R15=2,31))+(IF(R15=1,27))+(S15*$S$4)+(T15*$T$4))</f>
        <v>239</v>
      </c>
      <c r="F15" s="107" t="s">
        <v>185</v>
      </c>
      <c r="G15" s="107"/>
      <c r="H15" s="107"/>
      <c r="I15" s="107" t="s">
        <v>185</v>
      </c>
      <c r="J15" s="107"/>
      <c r="K15" s="107" t="s">
        <v>185</v>
      </c>
      <c r="L15" s="107" t="s">
        <v>185</v>
      </c>
      <c r="M15" s="107"/>
      <c r="N15" s="107"/>
      <c r="O15" s="107"/>
      <c r="P15" s="107"/>
      <c r="Q15" s="107"/>
      <c r="R15" s="107">
        <v>2</v>
      </c>
      <c r="S15" s="107">
        <v>3</v>
      </c>
      <c r="T15" s="107">
        <v>1</v>
      </c>
      <c r="U15" s="416"/>
      <c r="V15" s="70"/>
      <c r="AB15" s="130" t="str">
        <f>+Teams!C17</f>
        <v>Chaos Comets</v>
      </c>
      <c r="AC15" s="12">
        <f t="shared" si="0"/>
        <v>115</v>
      </c>
      <c r="AD15" s="12">
        <f t="shared" si="1"/>
        <v>155</v>
      </c>
      <c r="AE15" s="12">
        <f t="shared" si="2"/>
        <v>102</v>
      </c>
      <c r="AF15" s="12">
        <f t="shared" si="3"/>
        <v>153</v>
      </c>
      <c r="AG15" s="12"/>
      <c r="AH15" s="12">
        <f t="shared" si="4"/>
        <v>3</v>
      </c>
      <c r="AI15" s="12">
        <f t="shared" si="5"/>
        <v>1</v>
      </c>
      <c r="AJ15" s="12">
        <f t="shared" si="6"/>
        <v>4</v>
      </c>
      <c r="AK15" s="12">
        <f t="shared" si="7"/>
        <v>2</v>
      </c>
      <c r="AL15" s="12"/>
      <c r="AM15" s="250">
        <f t="shared" si="8"/>
        <v>155</v>
      </c>
      <c r="AN15" s="250">
        <f t="shared" si="9"/>
        <v>153</v>
      </c>
      <c r="AO15" s="250">
        <f t="shared" si="10"/>
        <v>115</v>
      </c>
      <c r="AP15" s="250">
        <f t="shared" si="11"/>
        <v>102</v>
      </c>
      <c r="AQ15" s="12" t="str">
        <f t="shared" si="12"/>
        <v>Chaos Comets</v>
      </c>
      <c r="AR15" s="12"/>
      <c r="AS15" s="12">
        <f t="shared" si="13"/>
        <v>115</v>
      </c>
      <c r="AT15" s="12">
        <f t="shared" si="14"/>
        <v>135</v>
      </c>
      <c r="AU15" s="273">
        <f t="shared" si="15"/>
        <v>124</v>
      </c>
      <c r="AV15" s="372">
        <f t="shared" si="16"/>
        <v>141</v>
      </c>
      <c r="AW15" s="275"/>
      <c r="AX15" s="12"/>
      <c r="AY15" s="368" t="str">
        <f t="shared" si="17"/>
        <v>Chaos Comets</v>
      </c>
      <c r="AZ15" s="11">
        <f t="shared" si="18"/>
        <v>115</v>
      </c>
      <c r="BA15" s="12"/>
      <c r="BB15" s="12"/>
      <c r="BC15" s="89" t="str">
        <f t="shared" si="19"/>
        <v>Chaos Comets</v>
      </c>
      <c r="BD15" s="369">
        <f t="shared" si="20"/>
        <v>135</v>
      </c>
      <c r="BE15" s="89"/>
      <c r="BF15" s="89"/>
      <c r="BG15" s="89" t="str">
        <f t="shared" si="21"/>
        <v>Chaos Comets</v>
      </c>
      <c r="BH15" s="370">
        <f t="shared" si="22"/>
        <v>124</v>
      </c>
      <c r="BI15" s="276"/>
      <c r="BK15" s="9" t="str">
        <f t="shared" si="23"/>
        <v>Chaos Comets</v>
      </c>
      <c r="BL15" s="371">
        <f t="shared" si="24"/>
        <v>141</v>
      </c>
    </row>
    <row r="16" spans="1:64" s="9" customFormat="1" ht="21.75" customHeight="1" thickBot="1">
      <c r="A16" s="438"/>
      <c r="B16" s="158">
        <v>2</v>
      </c>
      <c r="C16" s="64">
        <v>14.12</v>
      </c>
      <c r="D16" s="60" t="str">
        <f>+Teams!C15</f>
        <v>Solar Flares</v>
      </c>
      <c r="E16" s="13">
        <f>(IF(F16="y",$F$4,0))+(IF(I16="y",$I$4,0))+(IF(G16="y",$G$4,0))+(IF(H16="y",$H$4,0))+(IF(J16="y",$J$4,0))+(IF(K16="y",$K$4,0))+(IF(L16="y",$L$4,0))+(IF(M16="y",$M$4,0))+(IF(N16="y",$N$4,0))+(IF(O16="y",$O$4,0))+(IF(P16="y",$P$4,0))+(IF(Q16="y",$Q$4,0))+((OR(IF(R16=0,R16=" ",0)))+(IF(R16=3,49))+(IF(R16=2,31))+(IF(R16=1,27))+(S16*$S$4)+(T16*$T$4))</f>
        <v>153</v>
      </c>
      <c r="F16" s="107" t="s">
        <v>185</v>
      </c>
      <c r="G16" s="107" t="s">
        <v>185</v>
      </c>
      <c r="H16" s="107"/>
      <c r="I16" s="107" t="s">
        <v>185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>
        <v>2</v>
      </c>
      <c r="T16" s="107">
        <v>1</v>
      </c>
      <c r="U16" s="416"/>
      <c r="V16" s="70"/>
      <c r="AB16" s="130"/>
      <c r="AC16" s="147"/>
      <c r="AD16" s="156" t="s">
        <v>74</v>
      </c>
      <c r="AE16" s="154"/>
      <c r="AF16" s="155"/>
      <c r="AG16" s="12"/>
      <c r="AH16" s="12"/>
      <c r="AI16" s="12"/>
      <c r="AJ16" s="448" t="s">
        <v>72</v>
      </c>
      <c r="AK16" s="149" t="s">
        <v>73</v>
      </c>
      <c r="AL16" s="149"/>
      <c r="AM16" s="95"/>
      <c r="AN16" s="135"/>
      <c r="AO16" s="134" t="s">
        <v>67</v>
      </c>
      <c r="AP16" s="95"/>
      <c r="AQ16" s="95"/>
      <c r="AR16" s="136"/>
      <c r="AS16" s="90"/>
      <c r="AT16" s="90"/>
      <c r="AU16" s="90"/>
      <c r="AV16" s="12"/>
      <c r="AW16" s="12"/>
      <c r="AX16" s="12"/>
      <c r="AY16" s="12"/>
      <c r="AZ16" s="12"/>
      <c r="BA16" s="12"/>
      <c r="BB16" s="12"/>
      <c r="BC16" s="89"/>
      <c r="BD16" s="89"/>
      <c r="BE16" s="89"/>
      <c r="BF16" s="89"/>
      <c r="BG16" s="89"/>
      <c r="BH16" s="288"/>
      <c r="BI16" s="276"/>
      <c r="BL16" s="277"/>
    </row>
    <row r="17" spans="1:80" s="36" customFormat="1" ht="19.5" customHeight="1" thickBot="1">
      <c r="A17" s="438"/>
      <c r="B17" s="72" t="s">
        <v>30</v>
      </c>
      <c r="C17" s="71" t="s">
        <v>31</v>
      </c>
      <c r="D17" s="72" t="s">
        <v>3</v>
      </c>
      <c r="E17" s="109"/>
      <c r="F17" s="110"/>
      <c r="G17" s="387">
        <f>IF(OR((AND(G18="y",H18="y")),(AND(G19="y",H19="y"))),"Too Many Entries","")</f>
      </c>
      <c r="H17" s="387"/>
      <c r="I17" s="111"/>
      <c r="J17" s="387">
        <f>IF(OR((AND(J18="y",K18="y")),(AND(J19="y",K19="y"))),"Too Much Dust","")</f>
      </c>
      <c r="K17" s="387"/>
      <c r="L17" s="387">
        <f>IF(OR((AND(L18="y",OR(M18="y",N18="y"))),(AND(M18="y",OR(L18="y",N18="y"))),(AND(N18="y",OR(L18="y",M18="y")))),"Err in Module Entries","")</f>
      </c>
      <c r="M17" s="417"/>
      <c r="N17" s="417"/>
      <c r="O17" s="112"/>
      <c r="P17" s="387">
        <f>IF(OR((AND(P18="y",Q18="y")),(AND(P19="y",Q19="y"))),"Rover Error","")</f>
      </c>
      <c r="Q17" s="387"/>
      <c r="R17" s="113"/>
      <c r="S17" s="387">
        <f>IF(OR(((S18+T18)&gt;4),(S19+T19)&gt;4),"Error too many boulders","")</f>
      </c>
      <c r="T17" s="113"/>
      <c r="U17" s="128"/>
      <c r="V17" s="70"/>
      <c r="W17" s="9"/>
      <c r="X17" s="9"/>
      <c r="Y17" s="9"/>
      <c r="Z17" s="9"/>
      <c r="AA17" s="9"/>
      <c r="AB17" s="130"/>
      <c r="AC17" s="12">
        <v>1</v>
      </c>
      <c r="AD17" s="12">
        <v>2</v>
      </c>
      <c r="AE17" s="12">
        <v>3</v>
      </c>
      <c r="AF17" s="12">
        <v>4</v>
      </c>
      <c r="AG17" s="12"/>
      <c r="AH17" s="12"/>
      <c r="AI17" s="12"/>
      <c r="AJ17" s="449"/>
      <c r="AK17" s="248"/>
      <c r="AL17" s="150"/>
      <c r="AM17" s="138">
        <v>1</v>
      </c>
      <c r="AN17" s="138">
        <v>2</v>
      </c>
      <c r="AO17" s="138">
        <v>3</v>
      </c>
      <c r="AP17" s="139">
        <v>4</v>
      </c>
      <c r="AQ17" s="125"/>
      <c r="AR17" s="140"/>
      <c r="AS17" s="90"/>
      <c r="AT17" s="90"/>
      <c r="AU17" s="90"/>
      <c r="AV17" s="12"/>
      <c r="AW17" s="12"/>
      <c r="AX17" s="451" t="s">
        <v>42</v>
      </c>
      <c r="AY17" s="455"/>
      <c r="AZ17" s="455"/>
      <c r="BA17" s="456"/>
      <c r="BB17" s="451" t="s">
        <v>44</v>
      </c>
      <c r="BC17" s="452"/>
      <c r="BD17" s="452"/>
      <c r="BE17" s="453"/>
      <c r="BF17" s="451" t="s">
        <v>45</v>
      </c>
      <c r="BG17" s="452"/>
      <c r="BH17" s="452"/>
      <c r="BI17" s="453"/>
      <c r="BJ17" s="451" t="s">
        <v>46</v>
      </c>
      <c r="BK17" s="452"/>
      <c r="BL17" s="452"/>
      <c r="BM17" s="453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65" s="9" customFormat="1" ht="24.75" customHeight="1" thickBot="1">
      <c r="A18" s="438"/>
      <c r="B18" s="157">
        <v>1</v>
      </c>
      <c r="C18" s="59">
        <v>14.17</v>
      </c>
      <c r="D18" s="60" t="str">
        <f>+Teams!C16</f>
        <v>TigerBots</v>
      </c>
      <c r="E18" s="13">
        <f>(IF(F18="y",$F$4,0))+(IF(I18="y",$I$4,0))+(IF(G18="y",$G$4,0))+(IF(H18="y",$H$4,0))+(IF(J18="y",$J$4,0))+(IF(K18="y",$K$4,0))+(IF(L18="y",$L$4,0))+(IF(M18="y",$M$4,0))+(IF(N18="y",$N$4,0))+(IF(O18="y",$O$4,0))+(IF(P18="y",$P$4,0))+(IF(Q18="y",$Q$4,0))+((OR(IF(R18=0,R18=" ",0)))+(IF(R18=3,49))+(IF(R18=2,31))+(IF(R18=1,27))+(S18*$S$4)+(T18*$T$4))</f>
        <v>317</v>
      </c>
      <c r="F18" s="107" t="s">
        <v>185</v>
      </c>
      <c r="G18" s="107" t="s">
        <v>185</v>
      </c>
      <c r="H18" s="107"/>
      <c r="I18" s="107" t="s">
        <v>185</v>
      </c>
      <c r="J18" s="107" t="s">
        <v>185</v>
      </c>
      <c r="K18" s="107"/>
      <c r="L18" s="107" t="s">
        <v>185</v>
      </c>
      <c r="M18" s="107"/>
      <c r="N18" s="107"/>
      <c r="O18" s="107"/>
      <c r="P18" s="107"/>
      <c r="Q18" s="107" t="s">
        <v>185</v>
      </c>
      <c r="R18" s="107">
        <v>1</v>
      </c>
      <c r="S18" s="107">
        <v>3</v>
      </c>
      <c r="T18" s="107">
        <v>1</v>
      </c>
      <c r="U18" s="416"/>
      <c r="V18" s="70"/>
      <c r="AB18" s="130" t="s">
        <v>2</v>
      </c>
      <c r="AC18" s="12"/>
      <c r="AD18" s="12"/>
      <c r="AE18" s="12"/>
      <c r="AF18" s="12"/>
      <c r="AG18" s="12"/>
      <c r="AH18" s="12"/>
      <c r="AI18" s="12"/>
      <c r="AJ18" s="449"/>
      <c r="AK18" s="248">
        <v>10</v>
      </c>
      <c r="AL18" s="151"/>
      <c r="AM18" s="12">
        <v>155</v>
      </c>
      <c r="AN18" s="12">
        <v>153</v>
      </c>
      <c r="AO18" s="12">
        <v>115</v>
      </c>
      <c r="AP18" s="12">
        <v>102</v>
      </c>
      <c r="AQ18" s="12" t="s">
        <v>182</v>
      </c>
      <c r="AR18" s="131"/>
      <c r="AS18" s="12"/>
      <c r="AT18" s="12"/>
      <c r="AU18" s="12"/>
      <c r="AV18" s="12"/>
      <c r="AW18" s="12"/>
      <c r="AX18" s="291"/>
      <c r="AY18" s="292" t="s">
        <v>102</v>
      </c>
      <c r="AZ18" s="292" t="s">
        <v>3</v>
      </c>
      <c r="BA18" s="290" t="s">
        <v>103</v>
      </c>
      <c r="BB18" s="290"/>
      <c r="BC18" s="292" t="s">
        <v>102</v>
      </c>
      <c r="BD18" s="292" t="s">
        <v>3</v>
      </c>
      <c r="BE18" s="290" t="s">
        <v>103</v>
      </c>
      <c r="BF18" s="290"/>
      <c r="BG18" s="292" t="s">
        <v>102</v>
      </c>
      <c r="BH18" s="293" t="s">
        <v>3</v>
      </c>
      <c r="BI18" s="290" t="s">
        <v>103</v>
      </c>
      <c r="BJ18" s="290"/>
      <c r="BK18" s="292" t="s">
        <v>102</v>
      </c>
      <c r="BL18" s="292" t="s">
        <v>3</v>
      </c>
      <c r="BM18" s="294" t="s">
        <v>103</v>
      </c>
    </row>
    <row r="19" spans="1:65" s="9" customFormat="1" ht="24.75" customHeight="1" thickBot="1">
      <c r="A19" s="439"/>
      <c r="B19" s="158">
        <v>2</v>
      </c>
      <c r="C19" s="64">
        <v>14.17</v>
      </c>
      <c r="D19" s="60" t="str">
        <f>+Teams!C17</f>
        <v>Chaos Comets</v>
      </c>
      <c r="E19" s="13">
        <f>(IF(F19="y",$F$4,0))+(IF(I19="y",$I$4,0))+(IF(G19="y",$G$4,0))+(IF(H19="y",$H$4,0))+(IF(J19="y",$J$4,0))+(IF(K19="y",$K$4,0))+(IF(L19="y",$L$4,0))+(IF(M19="y",$M$4,0))+(IF(N19="y",$N$4,0))+(IF(O19="y",$O$4,0))+(IF(P19="y",$P$4,0))+(IF(Q19="y",$Q$4,0))+((OR(IF(R19=0,R19=" ",0)))+(IF(R19=3,49))+(IF(R19=2,31))+(IF(R19=1,27))+(S19*$S$4)+(T19*$T$4))</f>
        <v>115</v>
      </c>
      <c r="F19" s="107"/>
      <c r="G19" s="107"/>
      <c r="H19" s="107" t="s">
        <v>185</v>
      </c>
      <c r="I19" s="107" t="s">
        <v>185</v>
      </c>
      <c r="J19" s="107"/>
      <c r="K19" s="107"/>
      <c r="L19" s="107"/>
      <c r="M19" s="107"/>
      <c r="N19" s="107" t="s">
        <v>185</v>
      </c>
      <c r="O19" s="107"/>
      <c r="P19" s="107"/>
      <c r="Q19" s="107"/>
      <c r="R19" s="107"/>
      <c r="S19" s="107">
        <v>1</v>
      </c>
      <c r="T19" s="107">
        <v>1</v>
      </c>
      <c r="U19" s="416"/>
      <c r="V19" s="70"/>
      <c r="AB19" s="130" t="str">
        <f aca="true" t="shared" si="25" ref="AB19:AC28">+AB6</f>
        <v>DogBots</v>
      </c>
      <c r="AC19" s="12">
        <f t="shared" si="25"/>
        <v>176</v>
      </c>
      <c r="AD19" s="12">
        <f aca="true" t="shared" si="26" ref="AD19:AD28">IF(OR(AD6=AC6,AD6=AE6,AD6=AF6),AD6+0.01,AD6)</f>
        <v>199</v>
      </c>
      <c r="AE19" s="12">
        <f aca="true" t="shared" si="27" ref="AE19:AE28">IF(OR(AE6=AC6,AE6=AF6),AE6+0.02,AE6)</f>
        <v>250</v>
      </c>
      <c r="AF19" s="12">
        <f aca="true" t="shared" si="28" ref="AF19:AF28">IF(AF6=AC6,AF6+0.03,AF6)</f>
        <v>136</v>
      </c>
      <c r="AG19" s="12"/>
      <c r="AH19" s="12"/>
      <c r="AI19" s="12"/>
      <c r="AJ19" s="449"/>
      <c r="AK19" s="248">
        <v>9</v>
      </c>
      <c r="AL19" s="151"/>
      <c r="AM19" s="12">
        <v>194</v>
      </c>
      <c r="AN19" s="12">
        <v>170</v>
      </c>
      <c r="AO19" s="12">
        <v>153</v>
      </c>
      <c r="AP19" s="12">
        <v>145</v>
      </c>
      <c r="AQ19" s="12" t="s">
        <v>164</v>
      </c>
      <c r="AR19" s="131"/>
      <c r="AS19" s="12"/>
      <c r="AT19" s="12"/>
      <c r="AU19" s="12"/>
      <c r="AV19" s="12"/>
      <c r="AW19" s="12"/>
      <c r="AX19" s="295"/>
      <c r="AY19" s="296">
        <v>1</v>
      </c>
      <c r="AZ19" s="338" t="s">
        <v>159</v>
      </c>
      <c r="BA19" s="339">
        <v>341</v>
      </c>
      <c r="BB19" s="340"/>
      <c r="BC19" s="297">
        <v>1</v>
      </c>
      <c r="BD19" s="341"/>
      <c r="BE19" s="342"/>
      <c r="BF19" s="343"/>
      <c r="BG19" s="296">
        <v>1</v>
      </c>
      <c r="BH19" s="344" t="s">
        <v>68</v>
      </c>
      <c r="BI19" s="345">
        <v>58.666666666666664</v>
      </c>
      <c r="BJ19" s="334"/>
      <c r="BK19" s="298">
        <v>1</v>
      </c>
      <c r="BL19" s="374"/>
      <c r="BM19" s="377"/>
    </row>
    <row r="20" spans="2:65" s="12" customFormat="1" ht="18" customHeight="1" thickBot="1">
      <c r="B20" s="159"/>
      <c r="C20" s="93"/>
      <c r="D20" s="94"/>
      <c r="E20" s="9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91"/>
      <c r="V20" s="70"/>
      <c r="AB20" s="130" t="str">
        <f t="shared" si="25"/>
        <v>Earthlings</v>
      </c>
      <c r="AC20" s="12">
        <f t="shared" si="25"/>
        <v>117</v>
      </c>
      <c r="AD20" s="12">
        <f t="shared" si="26"/>
        <v>230</v>
      </c>
      <c r="AE20" s="12">
        <f t="shared" si="27"/>
        <v>153</v>
      </c>
      <c r="AF20" s="12">
        <f t="shared" si="28"/>
        <v>219</v>
      </c>
      <c r="AJ20" s="449"/>
      <c r="AK20" s="248">
        <v>8</v>
      </c>
      <c r="AL20" s="151"/>
      <c r="AM20" s="12">
        <v>207</v>
      </c>
      <c r="AN20" s="12">
        <v>195</v>
      </c>
      <c r="AO20" s="12">
        <v>158</v>
      </c>
      <c r="AP20" s="12">
        <v>127</v>
      </c>
      <c r="AQ20" s="12" t="s">
        <v>160</v>
      </c>
      <c r="AR20" s="131"/>
      <c r="AX20" s="299"/>
      <c r="AY20" s="300">
        <v>2</v>
      </c>
      <c r="AZ20" s="346" t="s">
        <v>152</v>
      </c>
      <c r="BA20" s="347">
        <v>58</v>
      </c>
      <c r="BB20" s="348"/>
      <c r="BC20" s="298">
        <v>2</v>
      </c>
      <c r="BD20" s="349"/>
      <c r="BE20" s="350"/>
      <c r="BF20" s="351"/>
      <c r="BG20" s="300">
        <v>2</v>
      </c>
      <c r="BH20" s="354" t="s">
        <v>165</v>
      </c>
      <c r="BI20" s="353">
        <v>61.333333333333336</v>
      </c>
      <c r="BJ20" s="334"/>
      <c r="BK20" s="298">
        <v>2</v>
      </c>
      <c r="BL20" s="375"/>
      <c r="BM20" s="378"/>
    </row>
    <row r="21" spans="1:80" s="36" customFormat="1" ht="20.25" customHeight="1" thickBot="1">
      <c r="A21" s="435" t="s">
        <v>44</v>
      </c>
      <c r="B21" s="72" t="s">
        <v>30</v>
      </c>
      <c r="C21" s="71" t="s">
        <v>31</v>
      </c>
      <c r="D21" s="72" t="s">
        <v>3</v>
      </c>
      <c r="E21" s="109"/>
      <c r="F21" s="110"/>
      <c r="G21" s="387">
        <f>IF(OR((AND(G22="y",H22="y")),(AND(G23="y",H23="y"))),"Too Many Entries","")</f>
      </c>
      <c r="H21" s="387"/>
      <c r="I21" s="111"/>
      <c r="J21" s="387">
        <f>IF(OR((AND(J22="y",K22="y")),(AND(J23="y",K23="y"))),"Too Much Dust","")</f>
      </c>
      <c r="K21" s="387"/>
      <c r="L21" s="387">
        <f>IF(OR((AND(L22="y",OR(M22="y",N22="y"))),(AND(M22="y",OR(L22="y",N22="y"))),(AND(N22="y",OR(L22="y",M22="y")))),"Err in Module Entries","")</f>
      </c>
      <c r="M21" s="417"/>
      <c r="N21" s="417"/>
      <c r="O21" s="112"/>
      <c r="P21" s="387">
        <f>IF(OR((AND(P22="y",Q22="y")),(AND(P23="y",Q23="y"))),"Rover Error","")</f>
      </c>
      <c r="Q21" s="387"/>
      <c r="R21" s="113"/>
      <c r="S21" s="387">
        <f>IF(OR(((S22+T22)&gt;4),(S23+T23)&gt;4),"Error too many boulders","")</f>
      </c>
      <c r="T21" s="113"/>
      <c r="U21" s="128"/>
      <c r="V21" s="70"/>
      <c r="W21" s="9"/>
      <c r="X21" s="9"/>
      <c r="Y21" s="9"/>
      <c r="Z21" s="9"/>
      <c r="AA21" s="9"/>
      <c r="AB21" s="130" t="str">
        <f t="shared" si="25"/>
        <v>Robo Raiders</v>
      </c>
      <c r="AC21" s="12">
        <f t="shared" si="25"/>
        <v>184</v>
      </c>
      <c r="AD21" s="12">
        <f t="shared" si="26"/>
        <v>223</v>
      </c>
      <c r="AE21" s="12">
        <f t="shared" si="27"/>
        <v>215</v>
      </c>
      <c r="AF21" s="12">
        <f t="shared" si="28"/>
        <v>180</v>
      </c>
      <c r="AG21" s="12"/>
      <c r="AH21" s="12"/>
      <c r="AI21" s="12"/>
      <c r="AJ21" s="449"/>
      <c r="AK21" s="248">
        <v>7</v>
      </c>
      <c r="AL21" s="418"/>
      <c r="AM21" s="12">
        <v>215</v>
      </c>
      <c r="AN21" s="12">
        <v>188</v>
      </c>
      <c r="AO21" s="12">
        <v>188</v>
      </c>
      <c r="AP21" s="12">
        <v>174</v>
      </c>
      <c r="AQ21" s="12" t="s">
        <v>163</v>
      </c>
      <c r="AR21" s="131"/>
      <c r="AS21" s="12"/>
      <c r="AT21" s="12"/>
      <c r="AU21" s="12"/>
      <c r="AV21" s="12"/>
      <c r="AW21" s="12"/>
      <c r="AX21" s="299"/>
      <c r="AY21" s="300">
        <v>3</v>
      </c>
      <c r="AZ21" s="346" t="s">
        <v>155</v>
      </c>
      <c r="BA21" s="347">
        <v>56</v>
      </c>
      <c r="BB21" s="348"/>
      <c r="BC21" s="298">
        <v>3</v>
      </c>
      <c r="BD21" s="349"/>
      <c r="BE21" s="350"/>
      <c r="BF21" s="301"/>
      <c r="BG21" s="300">
        <v>3</v>
      </c>
      <c r="BH21" s="354" t="s">
        <v>162</v>
      </c>
      <c r="BI21" s="353">
        <v>52.666666666666664</v>
      </c>
      <c r="BJ21" s="334"/>
      <c r="BK21" s="298">
        <v>3</v>
      </c>
      <c r="BL21" s="375"/>
      <c r="BM21" s="378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65" s="9" customFormat="1" ht="24.75" customHeight="1" thickBot="1">
      <c r="A22" s="438"/>
      <c r="B22" s="157">
        <v>2</v>
      </c>
      <c r="C22" s="59">
        <v>14.23</v>
      </c>
      <c r="D22" s="60" t="str">
        <f>+D6</f>
        <v>DogBots</v>
      </c>
      <c r="E22" s="13">
        <f>(IF(F22="y",$F$4,0))+(IF(I22="y",$I$4,0))+(IF(G22="y",$G$4,0))+(IF(H22="y",$H$4,0))+(IF(J22="y",$J$4,0))+(IF(K22="y",$K$4,0))+(IF(L22="y",$L$4,0))+(IF(M22="y",$M$4,0))+(IF(N22="y",$N$4,0))+(IF(O22="y",$O$4,0))+(IF(P22="y",$P$4,0))+(IF(Q22="y",$Q$4,0))+((OR(IF(R22=0,R22=" ",0)))+(IF(R22=3,49))+(IF(R22=2,31))+(IF(R22=1,27))+(S22*$S$4)+(T22*$T$4))</f>
        <v>199</v>
      </c>
      <c r="F22" s="107" t="s">
        <v>185</v>
      </c>
      <c r="G22" s="107"/>
      <c r="H22" s="107" t="s">
        <v>185</v>
      </c>
      <c r="I22" s="107" t="s">
        <v>185</v>
      </c>
      <c r="J22" s="107"/>
      <c r="K22" s="107" t="s">
        <v>185</v>
      </c>
      <c r="L22" s="107"/>
      <c r="M22" s="107"/>
      <c r="N22" s="107"/>
      <c r="O22" s="107"/>
      <c r="P22" s="107"/>
      <c r="Q22" s="107"/>
      <c r="R22" s="107">
        <v>1</v>
      </c>
      <c r="S22" s="107">
        <v>2</v>
      </c>
      <c r="T22" s="107">
        <v>1</v>
      </c>
      <c r="U22" s="416"/>
      <c r="V22" s="70"/>
      <c r="AB22" s="130" t="str">
        <f t="shared" si="25"/>
        <v>Happy Hippos</v>
      </c>
      <c r="AC22" s="12">
        <f t="shared" si="25"/>
        <v>158</v>
      </c>
      <c r="AD22" s="12">
        <f t="shared" si="26"/>
        <v>245</v>
      </c>
      <c r="AE22" s="12">
        <f t="shared" si="27"/>
        <v>131</v>
      </c>
      <c r="AF22" s="12">
        <f t="shared" si="28"/>
        <v>137</v>
      </c>
      <c r="AG22" s="12"/>
      <c r="AH22" s="12"/>
      <c r="AI22" s="12"/>
      <c r="AJ22" s="449"/>
      <c r="AK22" s="248">
        <v>6</v>
      </c>
      <c r="AL22" s="151"/>
      <c r="AM22" s="12">
        <v>223</v>
      </c>
      <c r="AN22" s="12">
        <v>215</v>
      </c>
      <c r="AO22" s="12">
        <v>184</v>
      </c>
      <c r="AP22" s="12">
        <v>180</v>
      </c>
      <c r="AQ22" s="12" t="s">
        <v>165</v>
      </c>
      <c r="AR22" s="131"/>
      <c r="AS22" s="12"/>
      <c r="AT22" s="12"/>
      <c r="AU22" s="12"/>
      <c r="AV22" s="12"/>
      <c r="AW22" s="12"/>
      <c r="AX22" s="299"/>
      <c r="AY22" s="300">
        <v>4</v>
      </c>
      <c r="AZ22" s="346" t="s">
        <v>156</v>
      </c>
      <c r="BA22" s="347">
        <v>49</v>
      </c>
      <c r="BB22" s="348"/>
      <c r="BC22" s="298">
        <v>4</v>
      </c>
      <c r="BD22" s="349"/>
      <c r="BE22" s="350"/>
      <c r="BF22" s="351"/>
      <c r="BG22" s="300">
        <v>4</v>
      </c>
      <c r="BH22" s="354" t="s">
        <v>166</v>
      </c>
      <c r="BI22" s="355">
        <v>39</v>
      </c>
      <c r="BJ22" s="334"/>
      <c r="BK22" s="298">
        <v>4</v>
      </c>
      <c r="BL22" s="375"/>
      <c r="BM22" s="378"/>
    </row>
    <row r="23" spans="1:65" s="9" customFormat="1" ht="24.75" customHeight="1" thickBot="1">
      <c r="A23" s="438"/>
      <c r="B23" s="158">
        <v>1</v>
      </c>
      <c r="C23" s="64">
        <v>14.23</v>
      </c>
      <c r="D23" s="118" t="str">
        <f>+D10</f>
        <v>Happy Hippos</v>
      </c>
      <c r="E23" s="13">
        <f>(IF(F23="y",$F$4,0))+(IF(I23="y",$I$4,0))+(IF(G23="y",$G$4,0))+(IF(H23="y",$H$4,0))+(IF(J23="y",$J$4,0))+(IF(K23="y",$K$4,0))+(IF(L23="y",$L$4,0))+(IF(M23="y",$M$4,0))+(IF(N23="y",$N$4,0))+(IF(O23="y",$O$4,0))+(IF(P23="y",$P$4,0))+(IF(Q23="y",$Q$4,0))+((OR(IF(R23=0,R23=" ",0)))+(IF(R23=3,49))+(IF(R23=2,31))+(IF(R23=1,27))+(S23*$S$4)+(T23*$T$4))</f>
        <v>245</v>
      </c>
      <c r="F23" s="107"/>
      <c r="G23" s="107"/>
      <c r="H23" s="107" t="s">
        <v>185</v>
      </c>
      <c r="I23" s="107" t="s">
        <v>185</v>
      </c>
      <c r="J23" s="107" t="s">
        <v>185</v>
      </c>
      <c r="K23" s="107"/>
      <c r="L23" s="107"/>
      <c r="M23" s="107"/>
      <c r="N23" s="107"/>
      <c r="O23" s="107"/>
      <c r="P23" s="107"/>
      <c r="Q23" s="107" t="s">
        <v>185</v>
      </c>
      <c r="R23" s="107">
        <v>3</v>
      </c>
      <c r="S23" s="107">
        <v>4</v>
      </c>
      <c r="T23" s="107"/>
      <c r="U23" s="416"/>
      <c r="V23" s="70"/>
      <c r="AB23" s="130" t="str">
        <f t="shared" si="25"/>
        <v>Marz Bars</v>
      </c>
      <c r="AC23" s="12">
        <f t="shared" si="25"/>
        <v>188</v>
      </c>
      <c r="AD23" s="12">
        <f t="shared" si="26"/>
        <v>174</v>
      </c>
      <c r="AE23" s="12">
        <f t="shared" si="27"/>
        <v>215</v>
      </c>
      <c r="AF23" s="12">
        <f t="shared" si="28"/>
        <v>188.03</v>
      </c>
      <c r="AG23" s="12"/>
      <c r="AH23" s="12"/>
      <c r="AI23" s="12"/>
      <c r="AJ23" s="449"/>
      <c r="AK23" s="248">
        <v>5</v>
      </c>
      <c r="AL23" s="151"/>
      <c r="AM23" s="12">
        <v>230</v>
      </c>
      <c r="AN23" s="12">
        <v>219</v>
      </c>
      <c r="AO23" s="12">
        <v>153</v>
      </c>
      <c r="AP23" s="12">
        <v>117</v>
      </c>
      <c r="AQ23" s="12" t="s">
        <v>166</v>
      </c>
      <c r="AR23" s="131"/>
      <c r="AS23" s="12"/>
      <c r="AT23" s="12"/>
      <c r="AU23" s="12"/>
      <c r="AV23" s="12"/>
      <c r="AW23" s="12"/>
      <c r="AX23" s="299"/>
      <c r="AY23" s="300">
        <v>5</v>
      </c>
      <c r="AZ23" s="346" t="s">
        <v>154</v>
      </c>
      <c r="BA23" s="347">
        <v>43</v>
      </c>
      <c r="BB23" s="348"/>
      <c r="BC23" s="298">
        <v>5</v>
      </c>
      <c r="BD23" s="349"/>
      <c r="BE23" s="350"/>
      <c r="BF23" s="351"/>
      <c r="BG23" s="300">
        <v>5</v>
      </c>
      <c r="BH23" s="354" t="s">
        <v>163</v>
      </c>
      <c r="BI23" s="353">
        <v>0</v>
      </c>
      <c r="BJ23" s="334"/>
      <c r="BK23" s="298">
        <v>5</v>
      </c>
      <c r="BL23" s="375"/>
      <c r="BM23" s="378"/>
    </row>
    <row r="24" spans="1:80" s="36" customFormat="1" ht="17.25" customHeight="1" thickBot="1">
      <c r="A24" s="438"/>
      <c r="B24" s="72" t="s">
        <v>30</v>
      </c>
      <c r="C24" s="71" t="s">
        <v>31</v>
      </c>
      <c r="D24" s="72" t="s">
        <v>3</v>
      </c>
      <c r="E24" s="109"/>
      <c r="F24" s="110"/>
      <c r="G24" s="387">
        <f>IF(OR((AND(G25="y",H25="y")),(AND(G26="y",H26="y"))),"Too Many Entries","")</f>
      </c>
      <c r="H24" s="387"/>
      <c r="I24" s="111"/>
      <c r="J24" s="387">
        <f>IF(OR((AND(J25="y",K25="y")),(AND(J26="y",K26="y"))),"Too Much Dust","")</f>
      </c>
      <c r="K24" s="387"/>
      <c r="L24" s="387">
        <f>IF(OR((AND(L25="y",OR(M25="y",N25="y"))),(AND(M25="y",OR(L25="y",N25="y"))),(AND(N25="y",OR(L25="y",M25="y")))),"Err in Module Entries","")</f>
      </c>
      <c r="M24" s="417"/>
      <c r="N24" s="417"/>
      <c r="O24" s="112"/>
      <c r="P24" s="387">
        <f>IF(OR((AND(P25="y",Q25="y")),(AND(P26="y",Q26="y"))),"Rover Error","")</f>
      </c>
      <c r="Q24" s="387"/>
      <c r="R24" s="113"/>
      <c r="S24" s="387">
        <f>IF(OR(((S25+T25)&gt;4),(S26+T26)&gt;4),"Error too many boulders","")</f>
      </c>
      <c r="T24" s="113"/>
      <c r="U24" s="128"/>
      <c r="V24" s="70"/>
      <c r="W24" s="9"/>
      <c r="X24" s="9"/>
      <c r="Y24" s="9"/>
      <c r="Z24" s="9"/>
      <c r="AA24" s="9"/>
      <c r="AB24" s="130" t="str">
        <f t="shared" si="25"/>
        <v>K-9 Bots</v>
      </c>
      <c r="AC24" s="12">
        <f t="shared" si="25"/>
        <v>207</v>
      </c>
      <c r="AD24" s="12">
        <f t="shared" si="26"/>
        <v>158</v>
      </c>
      <c r="AE24" s="12">
        <f t="shared" si="27"/>
        <v>127</v>
      </c>
      <c r="AF24" s="12">
        <f t="shared" si="28"/>
        <v>195</v>
      </c>
      <c r="AG24" s="12"/>
      <c r="AH24" s="12"/>
      <c r="AI24" s="12"/>
      <c r="AJ24" s="449"/>
      <c r="AK24" s="248">
        <v>4</v>
      </c>
      <c r="AL24" s="151"/>
      <c r="AM24" s="12">
        <v>245</v>
      </c>
      <c r="AN24" s="12">
        <v>158</v>
      </c>
      <c r="AO24" s="12">
        <v>137</v>
      </c>
      <c r="AP24" s="12">
        <v>131</v>
      </c>
      <c r="AQ24" s="12" t="s">
        <v>162</v>
      </c>
      <c r="AR24" s="131"/>
      <c r="AS24" s="12"/>
      <c r="AT24" s="12"/>
      <c r="AU24" s="12"/>
      <c r="AV24" s="12"/>
      <c r="AW24" s="12"/>
      <c r="AX24" s="299"/>
      <c r="AY24" s="300">
        <v>6</v>
      </c>
      <c r="AZ24" s="346" t="s">
        <v>153</v>
      </c>
      <c r="BA24" s="347">
        <v>39</v>
      </c>
      <c r="BB24" s="348"/>
      <c r="BC24" s="298">
        <v>6</v>
      </c>
      <c r="BD24" s="349"/>
      <c r="BE24" s="350"/>
      <c r="BF24" s="351"/>
      <c r="BG24" s="300">
        <v>6</v>
      </c>
      <c r="BH24" s="354" t="s">
        <v>160</v>
      </c>
      <c r="BI24" s="353">
        <v>0</v>
      </c>
      <c r="BJ24" s="334"/>
      <c r="BK24" s="298">
        <v>6</v>
      </c>
      <c r="BL24" s="375"/>
      <c r="BM24" s="378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65" s="9" customFormat="1" ht="24.75" customHeight="1" thickBot="1">
      <c r="A25" s="438"/>
      <c r="B25" s="157">
        <v>2</v>
      </c>
      <c r="C25" s="433">
        <v>14.3</v>
      </c>
      <c r="D25" s="60" t="str">
        <f>+D9</f>
        <v>Robo Raiders</v>
      </c>
      <c r="E25" s="13">
        <f>(IF(F25="y",$F$4,0))+(IF(I25="y",$I$4,0))+(IF(G25="y",$G$4,0))+(IF(H25="y",$H$4,0))+(IF(J25="y",$J$4,0))+(IF(K25="y",$K$4,0))+(IF(L25="y",$L$4,0))+(IF(M25="y",$M$4,0))+(IF(N25="y",$N$4,0))+(IF(O25="y",$O$4,0))+(IF(P25="y",$P$4,0))+(IF(Q25="y",$Q$4,0))+((OR(IF(R25=0,R25=" ",0)))+(IF(R25=3,49))+(IF(R25=2,31))+(IF(R25=1,27))+(S25*$S$4)+(T25*$T$4))</f>
        <v>223</v>
      </c>
      <c r="F25" s="107" t="s">
        <v>185</v>
      </c>
      <c r="G25" s="107" t="s">
        <v>185</v>
      </c>
      <c r="H25" s="107"/>
      <c r="I25" s="107" t="s">
        <v>185</v>
      </c>
      <c r="J25" s="107"/>
      <c r="K25" s="107" t="s">
        <v>185</v>
      </c>
      <c r="L25" s="107"/>
      <c r="M25" s="107"/>
      <c r="N25" s="107"/>
      <c r="O25" s="107"/>
      <c r="P25" s="107"/>
      <c r="Q25" s="107"/>
      <c r="R25" s="107">
        <v>2</v>
      </c>
      <c r="S25" s="107">
        <v>2</v>
      </c>
      <c r="T25" s="107">
        <v>2</v>
      </c>
      <c r="U25" s="416"/>
      <c r="V25" s="11"/>
      <c r="AB25" s="130" t="str">
        <f t="shared" si="25"/>
        <v>Red Rover</v>
      </c>
      <c r="AC25" s="12">
        <f t="shared" si="25"/>
        <v>239</v>
      </c>
      <c r="AD25" s="12">
        <f t="shared" si="26"/>
        <v>207</v>
      </c>
      <c r="AE25" s="12">
        <f t="shared" si="27"/>
        <v>278</v>
      </c>
      <c r="AF25" s="12">
        <f t="shared" si="28"/>
        <v>184</v>
      </c>
      <c r="AG25" s="12"/>
      <c r="AH25" s="12"/>
      <c r="AI25" s="12"/>
      <c r="AJ25" s="449"/>
      <c r="AK25" s="248">
        <v>3</v>
      </c>
      <c r="AL25" s="151"/>
      <c r="AM25" s="12">
        <v>250</v>
      </c>
      <c r="AN25" s="12">
        <v>199</v>
      </c>
      <c r="AO25" s="12">
        <v>176</v>
      </c>
      <c r="AP25" s="12">
        <v>136</v>
      </c>
      <c r="AQ25" s="12" t="s">
        <v>68</v>
      </c>
      <c r="AR25" s="137"/>
      <c r="AS25" s="70"/>
      <c r="AT25" s="70"/>
      <c r="AU25" s="70"/>
      <c r="AV25" s="12"/>
      <c r="AW25" s="12"/>
      <c r="AX25" s="299"/>
      <c r="AY25" s="300">
        <v>7</v>
      </c>
      <c r="AZ25" s="346" t="s">
        <v>157</v>
      </c>
      <c r="BA25" s="347">
        <v>32</v>
      </c>
      <c r="BB25" s="348"/>
      <c r="BC25" s="298">
        <v>7</v>
      </c>
      <c r="BD25" s="349"/>
      <c r="BE25" s="350"/>
      <c r="BF25" s="351"/>
      <c r="BG25" s="300">
        <v>7</v>
      </c>
      <c r="BH25" s="354" t="s">
        <v>183</v>
      </c>
      <c r="BI25" s="353">
        <v>0</v>
      </c>
      <c r="BJ25" s="334"/>
      <c r="BK25" s="298">
        <v>7</v>
      </c>
      <c r="BL25" s="375"/>
      <c r="BM25" s="378"/>
    </row>
    <row r="26" spans="1:65" s="56" customFormat="1" ht="25.5" customHeight="1" thickBot="1">
      <c r="A26" s="438"/>
      <c r="B26" s="158">
        <v>1</v>
      </c>
      <c r="C26" s="433">
        <v>14.3</v>
      </c>
      <c r="D26" s="118" t="str">
        <f>+D13</f>
        <v>K-9 Bots</v>
      </c>
      <c r="E26" s="13">
        <f>(IF(F26="y",$F$4,0))+(IF(I26="y",$I$4,0))+(IF(G26="y",$G$4,0))+(IF(H26="y",$H$4,0))+(IF(J26="y",$J$4,0))+(IF(K26="y",$K$4,0))+(IF(L26="y",$L$4,0))+(IF(M26="y",$M$4,0))+(IF(N26="y",$N$4,0))+(IF(O26="y",$O$4,0))+(IF(P26="y",$P$4,0))+(IF(Q26="y",$Q$4,0))+((OR(IF(R26=0,R26=" ",0)))+(IF(R26=3,49))+(IF(R26=2,31))+(IF(R26=1,27))+(S26*$S$4)+(T26*$T$4))</f>
        <v>158</v>
      </c>
      <c r="F26" s="107" t="s">
        <v>185</v>
      </c>
      <c r="G26" s="107"/>
      <c r="H26" s="107" t="s">
        <v>185</v>
      </c>
      <c r="I26" s="107" t="s">
        <v>185</v>
      </c>
      <c r="J26" s="107"/>
      <c r="K26" s="107"/>
      <c r="L26" s="107"/>
      <c r="M26" s="107"/>
      <c r="N26" s="107"/>
      <c r="O26" s="107"/>
      <c r="P26" s="107"/>
      <c r="Q26" s="107" t="s">
        <v>185</v>
      </c>
      <c r="R26" s="107"/>
      <c r="S26" s="107">
        <v>1</v>
      </c>
      <c r="T26" s="107">
        <v>1</v>
      </c>
      <c r="U26" s="416"/>
      <c r="V26" s="70"/>
      <c r="AB26" s="130" t="str">
        <f t="shared" si="25"/>
        <v>Solar Flares</v>
      </c>
      <c r="AC26" s="12">
        <f t="shared" si="25"/>
        <v>153</v>
      </c>
      <c r="AD26" s="12">
        <f t="shared" si="26"/>
        <v>145</v>
      </c>
      <c r="AE26" s="12">
        <f t="shared" si="27"/>
        <v>194</v>
      </c>
      <c r="AF26" s="12">
        <f t="shared" si="28"/>
        <v>170</v>
      </c>
      <c r="AG26" s="70"/>
      <c r="AH26" s="70"/>
      <c r="AI26" s="70"/>
      <c r="AJ26" s="449"/>
      <c r="AK26" s="248">
        <v>2</v>
      </c>
      <c r="AL26" s="151"/>
      <c r="AM26" s="12">
        <v>278</v>
      </c>
      <c r="AN26" s="12">
        <v>239</v>
      </c>
      <c r="AO26" s="12">
        <v>207</v>
      </c>
      <c r="AP26" s="12">
        <v>184</v>
      </c>
      <c r="AQ26" s="12" t="s">
        <v>183</v>
      </c>
      <c r="AR26" s="131"/>
      <c r="AS26" s="12"/>
      <c r="AT26" s="12"/>
      <c r="AU26" s="12"/>
      <c r="AV26" s="70"/>
      <c r="AW26" s="70"/>
      <c r="AX26" s="302"/>
      <c r="AY26" s="303">
        <v>8</v>
      </c>
      <c r="AZ26" s="346" t="s">
        <v>151</v>
      </c>
      <c r="BA26" s="347">
        <v>31</v>
      </c>
      <c r="BB26" s="356"/>
      <c r="BC26" s="304">
        <v>8</v>
      </c>
      <c r="BD26" s="366"/>
      <c r="BE26" s="367"/>
      <c r="BF26" s="351"/>
      <c r="BG26" s="303">
        <v>8</v>
      </c>
      <c r="BH26" s="354" t="s">
        <v>164</v>
      </c>
      <c r="BI26" s="353">
        <v>0</v>
      </c>
      <c r="BJ26" s="335"/>
      <c r="BK26" s="304">
        <v>8</v>
      </c>
      <c r="BL26" s="375"/>
      <c r="BM26" s="378"/>
    </row>
    <row r="27" spans="1:80" s="36" customFormat="1" ht="17.25" customHeight="1" thickBot="1">
      <c r="A27" s="438"/>
      <c r="B27" s="72" t="s">
        <v>30</v>
      </c>
      <c r="C27" s="71" t="s">
        <v>31</v>
      </c>
      <c r="D27" s="72" t="s">
        <v>3</v>
      </c>
      <c r="E27" s="109"/>
      <c r="F27" s="110"/>
      <c r="G27" s="387">
        <f>IF(OR((AND(G28="y",H28="y")),(AND(G29="y",H29="y"))),"Too Many Entries","")</f>
      </c>
      <c r="H27" s="387"/>
      <c r="I27" s="111"/>
      <c r="J27" s="387">
        <f>IF(OR((AND(J28="y",K28="y")),(AND(J29="y",K29="y"))),"Too Much Dust","")</f>
      </c>
      <c r="K27" s="387"/>
      <c r="L27" s="387">
        <f>IF(OR((AND(L28="y",OR(M28="y",N28="y"))),(AND(M28="y",OR(L28="y",N28="y"))),(AND(N28="y",OR(L28="y",M28="y")))),"Err in Module Entries","")</f>
      </c>
      <c r="M27" s="417"/>
      <c r="N27" s="417"/>
      <c r="O27" s="112"/>
      <c r="P27" s="387">
        <f>IF(OR((AND(P28="y",Q28="y")),(AND(P29="y",Q29="y"))),"Rover Error","")</f>
      </c>
      <c r="Q27" s="387"/>
      <c r="R27" s="113"/>
      <c r="S27" s="387">
        <f>IF(OR(((S28+T28)&gt;4),(S29+T29)&gt;4),"Error too many boulders","")</f>
      </c>
      <c r="T27" s="113"/>
      <c r="U27" s="128"/>
      <c r="V27" s="70"/>
      <c r="W27" s="9"/>
      <c r="X27" s="9"/>
      <c r="Y27" s="9"/>
      <c r="Z27" s="9"/>
      <c r="AA27" s="9"/>
      <c r="AB27" s="130" t="str">
        <f t="shared" si="25"/>
        <v>TigerBots</v>
      </c>
      <c r="AC27" s="12">
        <f t="shared" si="25"/>
        <v>317</v>
      </c>
      <c r="AD27" s="12">
        <f t="shared" si="26"/>
        <v>206</v>
      </c>
      <c r="AE27" s="12">
        <f t="shared" si="27"/>
        <v>242</v>
      </c>
      <c r="AF27" s="12">
        <f t="shared" si="28"/>
        <v>208</v>
      </c>
      <c r="AG27" s="12"/>
      <c r="AH27" s="12"/>
      <c r="AI27" s="12"/>
      <c r="AJ27" s="450"/>
      <c r="AK27" s="249">
        <v>1</v>
      </c>
      <c r="AL27" s="152"/>
      <c r="AM27" s="132">
        <v>317</v>
      </c>
      <c r="AN27" s="132">
        <v>242</v>
      </c>
      <c r="AO27" s="132">
        <v>208</v>
      </c>
      <c r="AP27" s="132">
        <v>206</v>
      </c>
      <c r="AQ27" s="132" t="s">
        <v>60</v>
      </c>
      <c r="AR27" s="133"/>
      <c r="AS27" s="12"/>
      <c r="AT27" s="12"/>
      <c r="AU27" s="12"/>
      <c r="AV27" s="12"/>
      <c r="AW27" s="12"/>
      <c r="AX27" s="299"/>
      <c r="AY27" s="300">
        <v>9</v>
      </c>
      <c r="AZ27" s="346" t="s">
        <v>150</v>
      </c>
      <c r="BA27" s="347">
        <v>27</v>
      </c>
      <c r="BB27" s="348"/>
      <c r="BC27" s="298">
        <v>9</v>
      </c>
      <c r="BD27" s="349"/>
      <c r="BE27" s="350"/>
      <c r="BF27" s="351"/>
      <c r="BG27" s="300">
        <v>9</v>
      </c>
      <c r="BH27" s="333" t="s">
        <v>60</v>
      </c>
      <c r="BI27" s="373">
        <v>0</v>
      </c>
      <c r="BJ27" s="334"/>
      <c r="BK27" s="298">
        <v>9</v>
      </c>
      <c r="BL27" s="375"/>
      <c r="BM27" s="378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65" s="56" customFormat="1" ht="23.25" thickBot="1">
      <c r="A28" s="438"/>
      <c r="B28" s="157">
        <v>2</v>
      </c>
      <c r="C28" s="59">
        <v>14.35</v>
      </c>
      <c r="D28" s="60" t="str">
        <f>+D12</f>
        <v>Marz Bars</v>
      </c>
      <c r="E28" s="13">
        <f>(IF(F28="y",$F$4,0))+(IF(I28="y",$I$4,0))+(IF(G28="y",$G$4,0))+(IF(H28="y",$H$4,0))+(IF(J28="y",$J$4,0))+(IF(K28="y",$K$4,0))+(IF(L28="y",$L$4,0))+(IF(M28="y",$M$4,0))+(IF(N28="y",$N$4,0))+(IF(O28="y",$O$4,0))+(IF(P28="y",$P$4,0))+(IF(Q28="y",$Q$4,0))+((OR(IF(R28=0,R28=" ",0)))+(IF(R28=3,49))+(IF(R28=2,31))+(IF(R28=1,27))+(S28*$S$4)+(T28*$T$4))</f>
        <v>174</v>
      </c>
      <c r="F28" s="107" t="s">
        <v>185</v>
      </c>
      <c r="G28" s="107"/>
      <c r="H28" s="107"/>
      <c r="I28" s="107" t="s">
        <v>185</v>
      </c>
      <c r="J28" s="107" t="s">
        <v>185</v>
      </c>
      <c r="K28" s="107"/>
      <c r="L28" s="107"/>
      <c r="M28" s="107" t="s">
        <v>185</v>
      </c>
      <c r="N28" s="107"/>
      <c r="O28" s="107"/>
      <c r="P28" s="107"/>
      <c r="Q28" s="107"/>
      <c r="R28" s="107"/>
      <c r="S28" s="107">
        <v>1</v>
      </c>
      <c r="T28" s="107">
        <v>1</v>
      </c>
      <c r="U28" s="416"/>
      <c r="V28" s="70"/>
      <c r="AB28" s="130" t="str">
        <f t="shared" si="25"/>
        <v>Chaos Comets</v>
      </c>
      <c r="AC28" s="12">
        <f t="shared" si="25"/>
        <v>115</v>
      </c>
      <c r="AD28" s="12">
        <f t="shared" si="26"/>
        <v>155</v>
      </c>
      <c r="AE28" s="12">
        <f t="shared" si="27"/>
        <v>102</v>
      </c>
      <c r="AF28" s="12">
        <f t="shared" si="28"/>
        <v>153</v>
      </c>
      <c r="AG28" s="141"/>
      <c r="AH28" s="141"/>
      <c r="AI28" s="141"/>
      <c r="AJ28" s="141"/>
      <c r="AK28" s="141"/>
      <c r="AL28" s="142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302"/>
      <c r="AY28" s="303">
        <v>10</v>
      </c>
      <c r="AZ28" s="346" t="s">
        <v>158</v>
      </c>
      <c r="BA28" s="347">
        <v>0</v>
      </c>
      <c r="BB28" s="356"/>
      <c r="BC28" s="304">
        <v>10</v>
      </c>
      <c r="BD28" s="349"/>
      <c r="BE28" s="350"/>
      <c r="BF28" s="351"/>
      <c r="BG28" s="303">
        <v>10</v>
      </c>
      <c r="BH28" s="352" t="s">
        <v>182</v>
      </c>
      <c r="BI28" s="353">
        <v>0</v>
      </c>
      <c r="BJ28" s="335"/>
      <c r="BK28" s="304">
        <v>10</v>
      </c>
      <c r="BL28" s="376"/>
      <c r="BM28" s="378"/>
    </row>
    <row r="29" spans="1:65" s="56" customFormat="1" ht="25.5" customHeight="1" thickBot="1">
      <c r="A29" s="438"/>
      <c r="B29" s="158">
        <v>1</v>
      </c>
      <c r="C29" s="64">
        <v>14.35</v>
      </c>
      <c r="D29" s="118" t="str">
        <f>+D16</f>
        <v>Solar Flares</v>
      </c>
      <c r="E29" s="13">
        <f>(IF(F29="y",$F$4,0))+(IF(I29="y",$I$4,0))+(IF(G29="y",$G$4,0))+(IF(H29="y",$H$4,0))+(IF(J29="y",$J$4,0))+(IF(K29="y",$K$4,0))+(IF(L29="y",$L$4,0))+(IF(M29="y",$M$4,0))+(IF(N29="y",$N$4,0))+(IF(O29="y",$O$4,0))+(IF(P29="y",$P$4,0))+(IF(Q29="y",$Q$4,0))+((OR(IF(R29=0,R29=" ",0)))+(IF(R29=3,49))+(IF(R29=2,31))+(IF(R29=1,27))+(S29*$S$4)+(T29*$T$4))</f>
        <v>145</v>
      </c>
      <c r="F29" s="107"/>
      <c r="G29" s="107" t="s">
        <v>185</v>
      </c>
      <c r="H29" s="107"/>
      <c r="I29" s="107" t="s">
        <v>185</v>
      </c>
      <c r="J29" s="107"/>
      <c r="K29" s="107" t="s">
        <v>185</v>
      </c>
      <c r="L29" s="107"/>
      <c r="M29" s="107"/>
      <c r="N29" s="107"/>
      <c r="O29" s="107"/>
      <c r="P29" s="107"/>
      <c r="Q29" s="107"/>
      <c r="R29" s="107"/>
      <c r="S29" s="107">
        <v>2</v>
      </c>
      <c r="T29" s="107">
        <v>1</v>
      </c>
      <c r="U29" s="416"/>
      <c r="V29" s="70"/>
      <c r="AL29" s="126"/>
      <c r="AX29" s="305"/>
      <c r="AY29" s="357"/>
      <c r="AZ29" s="357"/>
      <c r="BA29" s="358"/>
      <c r="BB29" s="359"/>
      <c r="BC29" s="360"/>
      <c r="BD29" s="360"/>
      <c r="BE29" s="361"/>
      <c r="BF29" s="362"/>
      <c r="BG29" s="363"/>
      <c r="BH29" s="364"/>
      <c r="BI29" s="365"/>
      <c r="BJ29" s="336"/>
      <c r="BK29" s="336"/>
      <c r="BL29" s="336"/>
      <c r="BM29" s="337"/>
    </row>
    <row r="30" spans="1:61" ht="17.25" customHeight="1" thickBot="1">
      <c r="A30" s="438"/>
      <c r="B30" s="72" t="s">
        <v>30</v>
      </c>
      <c r="C30" s="71" t="s">
        <v>31</v>
      </c>
      <c r="D30" s="72" t="s">
        <v>3</v>
      </c>
      <c r="E30" s="109"/>
      <c r="F30" s="110"/>
      <c r="G30" s="387">
        <f>IF(OR((AND(G31="y",H31="y")),(AND(G32="y",H32="y"))),"Too Many Entries","")</f>
      </c>
      <c r="H30" s="387"/>
      <c r="I30" s="111"/>
      <c r="J30" s="387">
        <f>IF(OR((AND(J31="y",K31="y")),(AND(J32="y",K32="y"))),"Too Much Dust","")</f>
      </c>
      <c r="K30" s="387"/>
      <c r="L30" s="387">
        <f>IF(OR((AND(L31="y",OR(M31="y",N31="y"))),(AND(M31="y",OR(L31="y",N31="y"))),(AND(N31="y",OR(L31="y",M31="y")))),"Err in Module Entries","")</f>
      </c>
      <c r="M30" s="417"/>
      <c r="N30" s="417"/>
      <c r="O30" s="112"/>
      <c r="P30" s="387">
        <f>IF(OR((AND(P31="y",Q31="y")),(AND(P32="y",Q32="y"))),"Rover Error","")</f>
      </c>
      <c r="Q30" s="387"/>
      <c r="R30" s="113"/>
      <c r="S30" s="387">
        <f>IF(OR(((S31+T31)&gt;4),(S32+T32)&gt;4),"Error too many boulders","")</f>
      </c>
      <c r="T30" s="113"/>
      <c r="U30" s="128"/>
      <c r="V30" s="70"/>
      <c r="AL30" s="126"/>
      <c r="BC30" s="89"/>
      <c r="BD30" s="89"/>
      <c r="BE30" s="89"/>
      <c r="BF30" s="89"/>
      <c r="BG30" s="89"/>
      <c r="BH30" s="289"/>
      <c r="BI30" s="89"/>
    </row>
    <row r="31" spans="1:61" ht="23.25" thickBot="1">
      <c r="A31" s="438"/>
      <c r="B31" s="157">
        <v>2</v>
      </c>
      <c r="C31" s="433">
        <v>14.4</v>
      </c>
      <c r="D31" s="60" t="str">
        <f>+D15</f>
        <v>Red Rover</v>
      </c>
      <c r="E31" s="13">
        <f>(IF(F31="y",$F$4,0))+(IF(I31="y",$I$4,0))+(IF(G31="y",$G$4,0))+(IF(H31="y",$H$4,0))+(IF(J31="y",$J$4,0))+(IF(K31="y",$K$4,0))+(IF(L31="y",$L$4,0))+(IF(M31="y",$M$4,0))+(IF(N31="y",$N$4,0))+(IF(O31="y",$O$4,0))+(IF(P31="y",$P$4,0))+(IF(Q31="y",$Q$4,0))+((OR(IF(R31=0,R31=" ",0)))+(IF(R31=3,49))+(IF(R31=2,31))+(IF(R31=1,27))+(S31*$S$4)+(T31*$T$4))</f>
        <v>207</v>
      </c>
      <c r="F31" s="107" t="s">
        <v>185</v>
      </c>
      <c r="G31" s="107"/>
      <c r="H31" s="107" t="s">
        <v>185</v>
      </c>
      <c r="I31" s="107" t="s">
        <v>185</v>
      </c>
      <c r="J31" s="107"/>
      <c r="K31" s="107"/>
      <c r="L31" s="107" t="s">
        <v>185</v>
      </c>
      <c r="M31" s="107"/>
      <c r="N31" s="107"/>
      <c r="O31" s="107"/>
      <c r="P31" s="107"/>
      <c r="Q31" s="107"/>
      <c r="R31" s="107">
        <v>2</v>
      </c>
      <c r="S31" s="107">
        <v>1</v>
      </c>
      <c r="T31" s="107">
        <v>1</v>
      </c>
      <c r="U31" s="416"/>
      <c r="V31" s="70"/>
      <c r="AL31" s="126"/>
      <c r="BC31" s="89"/>
      <c r="BD31" s="89"/>
      <c r="BE31" s="89"/>
      <c r="BF31" s="89"/>
      <c r="BG31" s="89"/>
      <c r="BH31" s="289"/>
      <c r="BI31" s="89"/>
    </row>
    <row r="32" spans="1:61" ht="24" thickBot="1">
      <c r="A32" s="438"/>
      <c r="B32" s="158">
        <v>1</v>
      </c>
      <c r="C32" s="433">
        <v>14.4</v>
      </c>
      <c r="D32" s="118" t="str">
        <f>+D19</f>
        <v>Chaos Comets</v>
      </c>
      <c r="E32" s="13">
        <f>(IF(F32="y",$F$4,0))+(IF(I32="y",$I$4,0))+(IF(G32="y",$G$4,0))+(IF(H32="y",$H$4,0))+(IF(J32="y",$J$4,0))+(IF(K32="y",$K$4,0))+(IF(L32="y",$L$4,0))+(IF(M32="y",$M$4,0))+(IF(N32="y",$N$4,0))+(IF(O32="y",$O$4,0))+(IF(P32="y",$P$4,0))+(IF(Q32="y",$Q$4,0))+((OR(IF(R32=0,R32=" ",0)))+(IF(R32=3,49))+(IF(R32=2,31))+(IF(R32=1,27))+(S32*$S$4)+(T32*$T$4))</f>
        <v>155</v>
      </c>
      <c r="F32" s="107" t="s">
        <v>185</v>
      </c>
      <c r="G32" s="107"/>
      <c r="H32" s="107"/>
      <c r="I32" s="107" t="s">
        <v>185</v>
      </c>
      <c r="J32" s="107"/>
      <c r="K32" s="107"/>
      <c r="L32" s="107"/>
      <c r="M32" s="107"/>
      <c r="N32" s="107" t="s">
        <v>185</v>
      </c>
      <c r="O32" s="107"/>
      <c r="P32" s="107"/>
      <c r="Q32" s="107"/>
      <c r="R32" s="107"/>
      <c r="S32" s="107">
        <v>3</v>
      </c>
      <c r="T32" s="107">
        <v>1</v>
      </c>
      <c r="U32" s="416"/>
      <c r="V32" s="70"/>
      <c r="AL32" s="126"/>
      <c r="BC32" s="89"/>
      <c r="BD32" s="89"/>
      <c r="BE32" s="89"/>
      <c r="BF32" s="89"/>
      <c r="BG32" s="89"/>
      <c r="BH32" s="289"/>
      <c r="BI32" s="89"/>
    </row>
    <row r="33" spans="1:61" ht="17.25" customHeight="1" thickBot="1">
      <c r="A33" s="438"/>
      <c r="B33" s="72" t="s">
        <v>30</v>
      </c>
      <c r="C33" s="71" t="s">
        <v>31</v>
      </c>
      <c r="D33" s="72" t="s">
        <v>3</v>
      </c>
      <c r="E33" s="109"/>
      <c r="F33" s="110"/>
      <c r="G33" s="387">
        <f>IF(OR((AND(G34="y",H34="y")),(AND(G35="y",H35="y"))),"Too Many Entries","")</f>
      </c>
      <c r="H33" s="387"/>
      <c r="I33" s="111"/>
      <c r="J33" s="387">
        <f>IF(OR((AND(J34="y",K34="y")),(AND(J35="y",K35="y"))),"Too Much Dust","")</f>
      </c>
      <c r="K33" s="387"/>
      <c r="L33" s="387">
        <f>IF(OR((AND(L34="y",OR(M34="y",N34="y"))),(AND(M34="y",OR(L34="y",N34="y"))),(AND(N34="y",OR(L34="y",M34="y")))),"Err in Module Entries","")</f>
      </c>
      <c r="M33" s="417"/>
      <c r="N33" s="417"/>
      <c r="O33" s="112"/>
      <c r="P33" s="387">
        <f>IF(OR((AND(P34="y",Q34="y")),(AND(P35="y",Q35="y"))),"Rover Error","")</f>
      </c>
      <c r="Q33" s="387"/>
      <c r="R33" s="113"/>
      <c r="S33" s="387">
        <f>IF(OR(((S34+T34)&gt;4),(S35+T35)&gt;4),"Error too many boulders","")</f>
      </c>
      <c r="T33" s="113"/>
      <c r="U33" s="128"/>
      <c r="V33" s="70"/>
      <c r="AL33" s="126"/>
      <c r="BC33" s="89"/>
      <c r="BD33" s="89"/>
      <c r="BE33" s="89"/>
      <c r="BF33" s="89"/>
      <c r="BG33" s="89"/>
      <c r="BH33" s="289"/>
      <c r="BI33" s="89"/>
    </row>
    <row r="34" spans="1:61" ht="23.25" thickBot="1">
      <c r="A34" s="438"/>
      <c r="B34" s="157">
        <v>2</v>
      </c>
      <c r="C34" s="59"/>
      <c r="D34" s="60" t="str">
        <f>+D18</f>
        <v>TigerBots</v>
      </c>
      <c r="E34" s="13">
        <f>(IF(F34="y",$F$4,0))+(IF(I34="y",$I$4,0))+(IF(G34="y",$G$4,0))+(IF(H34="y",$H$4,0))+(IF(J34="y",$J$4,0))+(IF(K34="y",$K$4,0))+(IF(L34="y",$L$4,0))+(IF(M34="y",$M$4,0))+(IF(N34="y",$N$4,0))+(IF(O34="y",$O$4,0))+(IF(P34="y",$P$4,0))+(IF(Q34="y",$Q$4,0))+((OR(IF(R34=0,R34=" ",0)))+(IF(R34=3,49))+(IF(R34=2,31))+(IF(R34=1,27))+(S34*$S$4)+(T34*$T$4))</f>
        <v>206</v>
      </c>
      <c r="F34" s="107"/>
      <c r="G34" s="107" t="s">
        <v>185</v>
      </c>
      <c r="H34" s="107"/>
      <c r="I34" s="107" t="s">
        <v>185</v>
      </c>
      <c r="J34" s="107" t="s">
        <v>185</v>
      </c>
      <c r="K34" s="107"/>
      <c r="L34" s="107" t="s">
        <v>185</v>
      </c>
      <c r="M34" s="107"/>
      <c r="N34" s="107"/>
      <c r="O34" s="107"/>
      <c r="P34" s="107"/>
      <c r="Q34" s="107"/>
      <c r="R34" s="107"/>
      <c r="S34" s="107">
        <v>2</v>
      </c>
      <c r="T34" s="107">
        <v>1</v>
      </c>
      <c r="U34" s="416"/>
      <c r="V34" s="70"/>
      <c r="BC34" s="89"/>
      <c r="BD34" s="89"/>
      <c r="BE34" s="89"/>
      <c r="BF34" s="89"/>
      <c r="BG34" s="89"/>
      <c r="BH34" s="289"/>
      <c r="BI34" s="89"/>
    </row>
    <row r="35" spans="1:61" ht="24" thickBot="1">
      <c r="A35" s="439"/>
      <c r="B35" s="158">
        <v>1</v>
      </c>
      <c r="C35" s="64"/>
      <c r="D35" s="118" t="str">
        <f>+D7</f>
        <v>Earthlings</v>
      </c>
      <c r="E35" s="13">
        <f>(IF(F35="y",$F$4,0))+(IF(I35="y",$I$4,0))+(IF(G35="y",$G$4,0))+(IF(H35="y",$H$4,0))+(IF(J35="y",$J$4,0))+(IF(K35="y",$K$4,0))+(IF(L35="y",$L$4,0))+(IF(M35="y",$M$4,0))+(IF(N35="y",$N$4,0))+(IF(O35="y",$O$4,0))+(IF(P35="y",$P$4,0))+(IF(Q35="y",$Q$4,0))+((OR(IF(R35=0,R35=" ",0)))+(IF(R35=3,49))+(IF(R35=2,31))+(IF(R35=1,27))+(S35*$S$4)+(T35*$T$4))</f>
        <v>230</v>
      </c>
      <c r="F35" s="107"/>
      <c r="G35" s="107" t="s">
        <v>185</v>
      </c>
      <c r="H35" s="107"/>
      <c r="I35" s="107" t="s">
        <v>185</v>
      </c>
      <c r="J35" s="107"/>
      <c r="K35" s="107" t="s">
        <v>185</v>
      </c>
      <c r="L35" s="107" t="s">
        <v>185</v>
      </c>
      <c r="M35" s="107"/>
      <c r="N35" s="107"/>
      <c r="O35" s="107"/>
      <c r="P35" s="107"/>
      <c r="Q35" s="107" t="s">
        <v>185</v>
      </c>
      <c r="R35" s="107">
        <v>1</v>
      </c>
      <c r="S35" s="107">
        <v>1</v>
      </c>
      <c r="T35" s="107"/>
      <c r="U35" s="416"/>
      <c r="V35" s="70"/>
      <c r="BC35" s="89"/>
      <c r="BD35" s="89"/>
      <c r="BE35" s="89"/>
      <c r="BF35" s="89"/>
      <c r="BG35" s="89"/>
      <c r="BH35" s="289"/>
      <c r="BI35" s="89"/>
    </row>
    <row r="36" spans="2:22" ht="6.75" customHeight="1" thickBot="1">
      <c r="B36" s="159"/>
      <c r="C36" s="93"/>
      <c r="D36" s="94"/>
      <c r="E36" s="95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91"/>
      <c r="V36" s="70"/>
    </row>
    <row r="37" spans="1:61" ht="17.25" customHeight="1" thickBot="1">
      <c r="A37" s="435" t="s">
        <v>45</v>
      </c>
      <c r="B37" s="72" t="s">
        <v>30</v>
      </c>
      <c r="C37" s="71" t="s">
        <v>31</v>
      </c>
      <c r="D37" s="72" t="s">
        <v>3</v>
      </c>
      <c r="E37" s="109"/>
      <c r="F37" s="110"/>
      <c r="G37" s="387">
        <f>IF(OR((AND(G38="y",H38="y")),(AND(G39="y",H39="y"))),"Too Many Entries","")</f>
      </c>
      <c r="H37" s="387"/>
      <c r="I37" s="111"/>
      <c r="J37" s="387">
        <f>IF(OR((AND(J38="y",K38="y")),(AND(J39="y",K39="y"))),"Too Much Dust","")</f>
      </c>
      <c r="K37" s="387"/>
      <c r="L37" s="387">
        <f>IF(OR((AND(L38="y",OR(M38="y",N38="y"))),(AND(M38="y",OR(L38="y",N38="y"))),(AND(N38="y",OR(L38="y",M38="y")))),"Err in Module Entries","")</f>
      </c>
      <c r="M37" s="417"/>
      <c r="N37" s="417"/>
      <c r="O37" s="112"/>
      <c r="P37" s="387">
        <f>IF(OR((AND(P38="y",Q38="y")),(AND(P39="y",Q39="y"))),"Rover Error","")</f>
      </c>
      <c r="Q37" s="387"/>
      <c r="R37" s="113"/>
      <c r="S37" s="387">
        <f>IF(OR(((S38+T38)&gt;4),(S39+T39)&gt;4),"Error too many boulders","")</f>
      </c>
      <c r="T37" s="113"/>
      <c r="U37" s="128"/>
      <c r="V37" s="70"/>
      <c r="BC37" s="440"/>
      <c r="BD37" s="272"/>
      <c r="BE37" s="272"/>
      <c r="BF37" s="272"/>
      <c r="BG37" s="272"/>
      <c r="BH37" s="272"/>
      <c r="BI37" s="272"/>
    </row>
    <row r="38" spans="1:61" ht="23.25" thickBot="1">
      <c r="A38" s="438"/>
      <c r="B38" s="157">
        <v>1</v>
      </c>
      <c r="C38" s="59">
        <v>15.05</v>
      </c>
      <c r="D38" s="60" t="str">
        <f>+D22</f>
        <v>DogBots</v>
      </c>
      <c r="E38" s="13">
        <f>(IF(F38="y",$F$4,0))+(IF(I38="y",$I$4,0))+(IF(G38="y",$G$4,0))+(IF(H38="y",$H$4,0))+(IF(J38="y",$J$4,0))+(IF(K38="y",$K$4,0))+(IF(L38="y",$L$4,0))+(IF(M38="y",$M$4,0))+(IF(N38="y",$N$4,0))+(IF(O38="y",$O$4,0))+(IF(P38="y",$P$4,0))+(IF(Q38="y",$Q$4,0))+((OR(IF(R38=0,R38=" ",0)))+(IF(R38=3,49))+(IF(R38=2,31))+(IF(R38=1,27))+(S38*$S$4)+(T38*$T$4))</f>
        <v>250</v>
      </c>
      <c r="F38" s="107" t="s">
        <v>185</v>
      </c>
      <c r="G38" s="107"/>
      <c r="H38" s="107" t="s">
        <v>185</v>
      </c>
      <c r="I38" s="107" t="s">
        <v>185</v>
      </c>
      <c r="J38" s="107" t="s">
        <v>185</v>
      </c>
      <c r="K38" s="107"/>
      <c r="L38" s="107" t="s">
        <v>185</v>
      </c>
      <c r="M38" s="107"/>
      <c r="N38" s="107"/>
      <c r="O38" s="107"/>
      <c r="P38" s="107"/>
      <c r="Q38" s="107" t="s">
        <v>185</v>
      </c>
      <c r="R38" s="107"/>
      <c r="S38" s="107">
        <v>1</v>
      </c>
      <c r="T38" s="107">
        <v>1</v>
      </c>
      <c r="U38" s="416"/>
      <c r="V38" s="70"/>
      <c r="BC38" s="442"/>
      <c r="BD38" s="89"/>
      <c r="BE38" s="89"/>
      <c r="BF38" s="89"/>
      <c r="BG38" s="89"/>
      <c r="BH38" s="289"/>
      <c r="BI38" s="89"/>
    </row>
    <row r="39" spans="1:61" ht="24" thickBot="1">
      <c r="A39" s="438"/>
      <c r="B39" s="158">
        <v>2</v>
      </c>
      <c r="C39" s="64">
        <v>15.05</v>
      </c>
      <c r="D39" s="118" t="str">
        <f>+D26</f>
        <v>K-9 Bots</v>
      </c>
      <c r="E39" s="13">
        <f>(IF(F39="y",$F$4,0))+(IF(I39="y",$I$4,0))+(IF(G39="y",$G$4,0))+(IF(H39="y",$H$4,0))+(IF(J39="y",$J$4,0))+(IF(K39="y",$K$4,0))+(IF(L39="y",$L$4,0))+(IF(M39="y",$M$4,0))+(IF(N39="y",$N$4,0))+(IF(O39="y",$O$4,0))+(IF(P39="y",$P$4,0))+(IF(Q39="y",$Q$4,0))+((OR(IF(R39=0,R39=" ",0)))+(IF(R39=3,49))+(IF(R39=2,31))+(IF(R39=1,27))+(S39*$S$4)+(T39*$T$4))</f>
        <v>127</v>
      </c>
      <c r="F39" s="107" t="s">
        <v>185</v>
      </c>
      <c r="G39" s="107"/>
      <c r="H39" s="107" t="s">
        <v>185</v>
      </c>
      <c r="I39" s="107" t="s">
        <v>185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>
        <v>1</v>
      </c>
      <c r="T39" s="107">
        <v>1</v>
      </c>
      <c r="U39" s="416"/>
      <c r="V39" s="70"/>
      <c r="BC39" s="442"/>
      <c r="BD39" s="89"/>
      <c r="BE39" s="89"/>
      <c r="BF39" s="89"/>
      <c r="BG39" s="89"/>
      <c r="BH39" s="289"/>
      <c r="BI39" s="89"/>
    </row>
    <row r="40" spans="1:61" ht="17.25" customHeight="1" thickBot="1">
      <c r="A40" s="438"/>
      <c r="B40" s="72" t="s">
        <v>30</v>
      </c>
      <c r="C40" s="71" t="s">
        <v>31</v>
      </c>
      <c r="D40" s="72" t="s">
        <v>3</v>
      </c>
      <c r="E40" s="109"/>
      <c r="F40" s="110"/>
      <c r="G40" s="387">
        <f>IF(OR((AND(G41="y",H41="y")),(AND(G42="y",H42="y"))),"Too Many Entries","")</f>
      </c>
      <c r="H40" s="387"/>
      <c r="I40" s="111"/>
      <c r="J40" s="387">
        <f>IF(OR((AND(J41="y",K41="y")),(AND(J42="y",K42="y"))),"Too Much Dust","")</f>
      </c>
      <c r="K40" s="387"/>
      <c r="L40" s="387">
        <f>IF(OR((AND(L41="y",OR(M41="y",N41="y"))),(AND(M41="y",OR(L41="y",N41="y"))),(AND(N41="y",OR(L41="y",M41="y")))),"Err in Module Entries","")</f>
      </c>
      <c r="M40" s="417"/>
      <c r="N40" s="417"/>
      <c r="O40" s="112"/>
      <c r="P40" s="387">
        <f>IF(OR((AND(P41="y",Q41="y")),(AND(P42="y",Q42="y"))),"Rover Error","")</f>
      </c>
      <c r="Q40" s="387"/>
      <c r="R40" s="113"/>
      <c r="S40" s="387">
        <f>IF(OR(((S41+T41)&gt;4),(S42+T42)&gt;4),"Error too many boulders","")</f>
      </c>
      <c r="T40" s="113"/>
      <c r="U40" s="128"/>
      <c r="V40" s="70"/>
      <c r="BC40" s="442"/>
      <c r="BD40" s="89"/>
      <c r="BE40" s="89"/>
      <c r="BF40" s="89"/>
      <c r="BG40" s="89"/>
      <c r="BH40" s="289"/>
      <c r="BI40" s="89"/>
    </row>
    <row r="41" spans="1:61" ht="23.25" thickBot="1">
      <c r="A41" s="438"/>
      <c r="B41" s="157">
        <v>1</v>
      </c>
      <c r="C41" s="59"/>
      <c r="D41" s="60" t="str">
        <f>+D25</f>
        <v>Robo Raiders</v>
      </c>
      <c r="E41" s="13">
        <f>(IF(F41="y",$F$4,0))+(IF(I41="y",$I$4,0))+(IF(G41="y",$G$4,0))+(IF(H41="y",$H$4,0))+(IF(J41="y",$J$4,0))+(IF(K41="y",$K$4,0))+(IF(L41="y",$L$4,0))+(IF(M41="y",$M$4,0))+(IF(N41="y",$N$4,0))+(IF(O41="y",$O$4,0))+(IF(P41="y",$P$4,0))+(IF(Q41="y",$Q$4,0))+((OR(IF(R41=0,R41=" ",0)))+(IF(R41=3,49))+(IF(R41=2,31))+(IF(R41=1,27))+(S41*$S$4)+(T41*$T$4))</f>
        <v>215</v>
      </c>
      <c r="F41" s="107" t="s">
        <v>185</v>
      </c>
      <c r="G41" s="107" t="s">
        <v>185</v>
      </c>
      <c r="H41" s="107"/>
      <c r="I41" s="107" t="s">
        <v>185</v>
      </c>
      <c r="J41" s="107"/>
      <c r="K41" s="107" t="s">
        <v>185</v>
      </c>
      <c r="L41" s="107"/>
      <c r="M41" s="107"/>
      <c r="N41" s="107"/>
      <c r="O41" s="107"/>
      <c r="P41" s="107"/>
      <c r="Q41" s="107"/>
      <c r="R41" s="107">
        <v>2</v>
      </c>
      <c r="S41" s="107">
        <v>2</v>
      </c>
      <c r="T41" s="107">
        <v>1</v>
      </c>
      <c r="U41" s="416"/>
      <c r="V41" s="70"/>
      <c r="BC41" s="442"/>
      <c r="BD41" s="89"/>
      <c r="BE41" s="89"/>
      <c r="BF41" s="89"/>
      <c r="BG41" s="89"/>
      <c r="BH41" s="289"/>
      <c r="BI41" s="89"/>
    </row>
    <row r="42" spans="1:61" ht="24" thickBot="1">
      <c r="A42" s="438"/>
      <c r="B42" s="158">
        <v>2</v>
      </c>
      <c r="C42" s="64"/>
      <c r="D42" s="118" t="str">
        <f>+D29</f>
        <v>Solar Flares</v>
      </c>
      <c r="E42" s="13">
        <f>(IF(F42="y",$F$4,0))+(IF(I42="y",$I$4,0))+(IF(G42="y",$G$4,0))+(IF(H42="y",$H$4,0))+(IF(J42="y",$J$4,0))+(IF(K42="y",$K$4,0))+(IF(L42="y",$L$4,0))+(IF(M42="y",$M$4,0))+(IF(N42="y",$N$4,0))+(IF(O42="y",$O$4,0))+(IF(P42="y",$P$4,0))+(IF(Q42="y",$Q$4,0))+((OR(IF(R42=0,R42=" ",0)))+(IF(R42=3,49))+(IF(R42=2,31))+(IF(R42=1,27))+(S42*$S$4)+(T42*$T$4))</f>
        <v>194</v>
      </c>
      <c r="F42" s="107"/>
      <c r="G42" s="107"/>
      <c r="H42" s="107" t="s">
        <v>185</v>
      </c>
      <c r="I42" s="107" t="s">
        <v>185</v>
      </c>
      <c r="J42" s="107" t="s">
        <v>185</v>
      </c>
      <c r="K42" s="107"/>
      <c r="L42" s="107" t="s">
        <v>185</v>
      </c>
      <c r="M42" s="107"/>
      <c r="N42" s="107"/>
      <c r="O42" s="107"/>
      <c r="P42" s="107"/>
      <c r="Q42" s="107"/>
      <c r="R42" s="107"/>
      <c r="S42" s="107">
        <v>2</v>
      </c>
      <c r="T42" s="107">
        <v>1</v>
      </c>
      <c r="U42" s="416"/>
      <c r="V42" s="70"/>
      <c r="BC42" s="442"/>
      <c r="BD42" s="89"/>
      <c r="BE42" s="89"/>
      <c r="BF42" s="89"/>
      <c r="BG42" s="89"/>
      <c r="BH42" s="289"/>
      <c r="BI42" s="89"/>
    </row>
    <row r="43" spans="1:61" ht="17.25" customHeight="1" thickBot="1">
      <c r="A43" s="438"/>
      <c r="B43" s="72" t="s">
        <v>30</v>
      </c>
      <c r="C43" s="71" t="s">
        <v>31</v>
      </c>
      <c r="D43" s="72" t="s">
        <v>3</v>
      </c>
      <c r="E43" s="109"/>
      <c r="F43" s="110"/>
      <c r="G43" s="387">
        <f>IF(OR((AND(G44="y",H44="y")),(AND(G45="y",H45="y"))),"Too Many Entries","")</f>
      </c>
      <c r="H43" s="387"/>
      <c r="I43" s="111"/>
      <c r="J43" s="387">
        <f>IF(OR((AND(J44="y",K44="y")),(AND(J45="y",K45="y"))),"Too Much Dust","")</f>
      </c>
      <c r="K43" s="387"/>
      <c r="L43" s="387">
        <f>IF(OR((AND(L44="y",OR(M44="y",N44="y"))),(AND(M44="y",OR(L44="y",N44="y"))),(AND(N44="y",OR(L44="y",M44="y")))),"Err in Module Entries","")</f>
      </c>
      <c r="M43" s="417"/>
      <c r="N43" s="417"/>
      <c r="O43" s="112"/>
      <c r="P43" s="387">
        <f>IF(OR((AND(P44="y",Q44="y")),(AND(P45="y",Q45="y"))),"Rover Error","")</f>
      </c>
      <c r="Q43" s="387"/>
      <c r="R43" s="113"/>
      <c r="S43" s="387">
        <f>IF(OR(((S44+T44)&gt;4),(S45+T45)&gt;4),"Error too many boulders","")</f>
      </c>
      <c r="T43" s="113"/>
      <c r="U43" s="128"/>
      <c r="V43" s="70"/>
      <c r="BC43" s="442"/>
      <c r="BD43" s="89"/>
      <c r="BE43" s="89"/>
      <c r="BF43" s="89"/>
      <c r="BG43" s="89"/>
      <c r="BH43" s="289"/>
      <c r="BI43" s="89"/>
    </row>
    <row r="44" spans="1:61" ht="23.25" thickBot="1">
      <c r="A44" s="438"/>
      <c r="B44" s="157">
        <v>1</v>
      </c>
      <c r="C44" s="59">
        <v>15.17</v>
      </c>
      <c r="D44" s="60" t="str">
        <f>+D28</f>
        <v>Marz Bars</v>
      </c>
      <c r="E44" s="13">
        <f>(IF(F44="y",$F$4,0))+(IF(I44="y",$I$4,0))+(IF(G44="y",$G$4,0))+(IF(H44="y",$H$4,0))+(IF(J44="y",$J$4,0))+(IF(K44="y",$K$4,0))+(IF(L44="y",$L$4,0))+(IF(M44="y",$M$4,0))+(IF(N44="y",$N$4,0))+(IF(O44="y",$O$4,0))+(IF(P44="y",$P$4,0))+(IF(Q44="y",$Q$4,0))+((OR(IF(R44=0,R44=" ",0)))+(IF(R44=3,49))+(IF(R44=2,31))+(IF(R44=1,27))+(S44*$S$4)+(T44*$T$4))</f>
        <v>215</v>
      </c>
      <c r="F44" s="107" t="s">
        <v>185</v>
      </c>
      <c r="G44" s="107"/>
      <c r="H44" s="107" t="s">
        <v>185</v>
      </c>
      <c r="I44" s="107" t="s">
        <v>185</v>
      </c>
      <c r="J44" s="107" t="s">
        <v>185</v>
      </c>
      <c r="K44" s="107"/>
      <c r="L44" s="107"/>
      <c r="M44" s="107" t="s">
        <v>185</v>
      </c>
      <c r="N44" s="107"/>
      <c r="O44" s="107"/>
      <c r="P44" s="107"/>
      <c r="Q44" s="107"/>
      <c r="R44" s="107"/>
      <c r="S44" s="107">
        <v>2</v>
      </c>
      <c r="T44" s="107">
        <v>1</v>
      </c>
      <c r="U44" s="416"/>
      <c r="V44" s="70"/>
      <c r="BC44" s="442"/>
      <c r="BD44" s="89"/>
      <c r="BE44" s="89"/>
      <c r="BF44" s="89"/>
      <c r="BG44" s="89"/>
      <c r="BH44" s="289"/>
      <c r="BI44" s="89"/>
    </row>
    <row r="45" spans="1:61" ht="24" thickBot="1">
      <c r="A45" s="438"/>
      <c r="B45" s="158">
        <v>2</v>
      </c>
      <c r="C45" s="64">
        <v>15.17</v>
      </c>
      <c r="D45" s="118" t="str">
        <f>+D32</f>
        <v>Chaos Comets</v>
      </c>
      <c r="E45" s="13">
        <f>(IF(F45="y",$F$4,0))+(IF(I45="y",$I$4,0))+(IF(G45="y",$G$4,0))+(IF(H45="y",$H$4,0))+(IF(J45="y",$J$4,0))+(IF(K45="y",$K$4,0))+(IF(L45="y",$L$4,0))+(IF(M45="y",$M$4,0))+(IF(N45="y",$N$4,0))+(IF(O45="y",$O$4,0))+(IF(P45="y",$P$4,0))+(IF(Q45="y",$Q$4,0))+((OR(IF(R45=0,R45=" ",0)))+(IF(R45=3,49))+(IF(R45=2,31))+(IF(R45=1,27))+(S45*$S$4)+(T45*$T$4))</f>
        <v>102</v>
      </c>
      <c r="F45" s="107"/>
      <c r="G45" s="107"/>
      <c r="H45" s="107" t="s">
        <v>185</v>
      </c>
      <c r="I45" s="107" t="s">
        <v>185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7">
        <v>2</v>
      </c>
      <c r="T45" s="107">
        <v>1</v>
      </c>
      <c r="U45" s="416"/>
      <c r="V45" s="70"/>
      <c r="BC45" s="442"/>
      <c r="BD45" s="89"/>
      <c r="BE45" s="89"/>
      <c r="BF45" s="89"/>
      <c r="BG45" s="89"/>
      <c r="BH45" s="289"/>
      <c r="BI45" s="89"/>
    </row>
    <row r="46" spans="1:61" ht="17.25" customHeight="1" thickBot="1">
      <c r="A46" s="438"/>
      <c r="B46" s="72" t="s">
        <v>30</v>
      </c>
      <c r="C46" s="71" t="s">
        <v>31</v>
      </c>
      <c r="D46" s="72" t="s">
        <v>3</v>
      </c>
      <c r="E46" s="109"/>
      <c r="F46" s="110"/>
      <c r="G46" s="387">
        <f>IF(OR((AND(G47="y",H47="y")),(AND(G48="y",H48="y"))),"Too Many Entries","")</f>
      </c>
      <c r="H46" s="387"/>
      <c r="I46" s="111"/>
      <c r="J46" s="387">
        <f>IF(OR((AND(J47="y",K47="y")),(AND(J48="y",K48="y"))),"Too Much Dust","")</f>
      </c>
      <c r="K46" s="387"/>
      <c r="L46" s="387">
        <f>IF(OR((AND(L47="y",OR(M47="y",N47="y"))),(AND(M47="y",OR(L47="y",N47="y"))),(AND(N47="y",OR(L47="y",M47="y")))),"Err in Module Entries","")</f>
      </c>
      <c r="M46" s="417"/>
      <c r="N46" s="417"/>
      <c r="O46" s="112"/>
      <c r="P46" s="387">
        <f>IF(OR((AND(P47="y",Q47="y")),(AND(P48="y",Q48="y"))),"Rover Error","")</f>
      </c>
      <c r="Q46" s="387"/>
      <c r="R46" s="113"/>
      <c r="S46" s="387">
        <f>IF(OR(((S47+T47)&gt;4),(S48+T48)&gt;4),"Error too many boulders","")</f>
      </c>
      <c r="T46" s="113"/>
      <c r="U46" s="128"/>
      <c r="V46" s="70"/>
      <c r="BC46" s="442"/>
      <c r="BD46" s="89"/>
      <c r="BE46" s="89"/>
      <c r="BF46" s="89"/>
      <c r="BG46" s="89"/>
      <c r="BH46" s="289"/>
      <c r="BI46" s="89"/>
    </row>
    <row r="47" spans="1:61" ht="23.25" thickBot="1">
      <c r="A47" s="438"/>
      <c r="B47" s="157">
        <v>1</v>
      </c>
      <c r="C47" s="59">
        <v>15.24</v>
      </c>
      <c r="D47" s="60" t="str">
        <f>+D31</f>
        <v>Red Rover</v>
      </c>
      <c r="E47" s="13">
        <f>(IF(F47="y",$F$4,0))+(IF(I47="y",$I$4,0))+(IF(G47="y",$G$4,0))+(IF(H47="y",$H$4,0))+(IF(J47="y",$J$4,0))+(IF(K47="y",$K$4,0))+(IF(L47="y",$L$4,0))+(IF(M47="y",$M$4,0))+(IF(N47="y",$N$4,0))+(IF(O47="y",$O$4,0))+(IF(P47="y",$P$4,0))+(IF(Q47="y",$Q$4,0))+((OR(IF(R47=0,R47=" ",0)))+(IF(R47=3,49))+(IF(R47=2,31))+(IF(R47=1,27))+(S47*$S$4)+(T47*$T$4))</f>
        <v>278</v>
      </c>
      <c r="F47" s="107" t="s">
        <v>185</v>
      </c>
      <c r="G47" s="107" t="s">
        <v>185</v>
      </c>
      <c r="H47" s="107"/>
      <c r="I47" s="107" t="s">
        <v>185</v>
      </c>
      <c r="J47" s="107"/>
      <c r="K47" s="107" t="s">
        <v>185</v>
      </c>
      <c r="L47" s="107" t="s">
        <v>185</v>
      </c>
      <c r="M47" s="107"/>
      <c r="N47" s="107"/>
      <c r="O47" s="107"/>
      <c r="P47" s="107"/>
      <c r="Q47" s="107"/>
      <c r="R47" s="107">
        <v>2</v>
      </c>
      <c r="S47" s="107">
        <v>3</v>
      </c>
      <c r="T47" s="107">
        <v>1</v>
      </c>
      <c r="U47" s="416"/>
      <c r="V47" s="70"/>
      <c r="BC47" s="442"/>
      <c r="BD47" s="89"/>
      <c r="BE47" s="89"/>
      <c r="BF47" s="89"/>
      <c r="BG47" s="89"/>
      <c r="BH47" s="289"/>
      <c r="BI47" s="89"/>
    </row>
    <row r="48" spans="1:61" ht="24" thickBot="1">
      <c r="A48" s="438"/>
      <c r="B48" s="158">
        <v>2</v>
      </c>
      <c r="C48" s="64">
        <v>15.24</v>
      </c>
      <c r="D48" s="118" t="str">
        <f>+D35</f>
        <v>Earthlings</v>
      </c>
      <c r="E48" s="13">
        <f>(IF(F48="y",$F$4,0))+(IF(I48="y",$I$4,0))+(IF(G48="y",$G$4,0))+(IF(H48="y",$H$4,0))+(IF(J48="y",$J$4,0))+(IF(K48="y",$K$4,0))+(IF(L48="y",$L$4,0))+(IF(M48="y",$M$4,0))+(IF(N48="y",$N$4,0))+(IF(O48="y",$O$4,0))+(IF(P48="y",$P$4,0))+(IF(Q48="y",$Q$4,0))+((OR(IF(R48=0,R48=" ",0)))+(IF(R48=3,49))+(IF(R48=2,31))+(IF(R48=1,27))+(S48*$S$4)+(T48*$T$4))</f>
        <v>153</v>
      </c>
      <c r="F48" s="107"/>
      <c r="G48" s="107" t="s">
        <v>185</v>
      </c>
      <c r="H48" s="107"/>
      <c r="I48" s="107"/>
      <c r="J48" s="107" t="s">
        <v>185</v>
      </c>
      <c r="K48" s="107"/>
      <c r="L48" s="107" t="s">
        <v>185</v>
      </c>
      <c r="M48" s="107"/>
      <c r="N48" s="107"/>
      <c r="O48" s="107"/>
      <c r="P48" s="107"/>
      <c r="Q48" s="107"/>
      <c r="R48" s="107"/>
      <c r="S48" s="107">
        <v>1</v>
      </c>
      <c r="T48" s="107">
        <v>1</v>
      </c>
      <c r="U48" s="416"/>
      <c r="V48" s="70"/>
      <c r="BC48" s="442"/>
      <c r="BD48" s="89"/>
      <c r="BE48" s="89"/>
      <c r="BF48" s="89"/>
      <c r="BG48" s="89"/>
      <c r="BH48" s="289"/>
      <c r="BI48" s="89"/>
    </row>
    <row r="49" spans="1:61" ht="17.25" customHeight="1" thickBot="1">
      <c r="A49" s="438"/>
      <c r="B49" s="72" t="s">
        <v>30</v>
      </c>
      <c r="C49" s="71" t="s">
        <v>31</v>
      </c>
      <c r="D49" s="72" t="s">
        <v>3</v>
      </c>
      <c r="E49" s="109"/>
      <c r="F49" s="110"/>
      <c r="G49" s="387">
        <f>IF(OR((AND(G50="y",H50="y")),(AND(G51="y",H51="y"))),"Too Many Entries","")</f>
      </c>
      <c r="H49" s="387"/>
      <c r="I49" s="111"/>
      <c r="J49" s="387">
        <f>IF(OR((AND(J50="y",K50="y")),(AND(J51="y",K51="y"))),"Too Much Dust","")</f>
      </c>
      <c r="K49" s="387"/>
      <c r="L49" s="387">
        <f>IF(OR((AND(L50="y",OR(M50="y",N50="y"))),(AND(M50="y",OR(L50="y",N50="y"))),(AND(N50="y",OR(L50="y",M50="y")))),"Err in Module Entries","")</f>
      </c>
      <c r="M49" s="417"/>
      <c r="N49" s="417"/>
      <c r="O49" s="112"/>
      <c r="P49" s="387">
        <f>IF(OR((AND(P50="y",Q50="y")),(AND(P51="y",Q51="y"))),"Rover Error","")</f>
      </c>
      <c r="Q49" s="387"/>
      <c r="R49" s="113"/>
      <c r="S49" s="387">
        <f>IF(OR(((S50+T50)&gt;4),(S51+T51)&gt;4),"Error too many boulders","")</f>
      </c>
      <c r="T49" s="113"/>
      <c r="U49" s="128"/>
      <c r="V49" s="70"/>
      <c r="BC49" s="442"/>
      <c r="BD49" s="89"/>
      <c r="BE49" s="89"/>
      <c r="BF49" s="89"/>
      <c r="BG49" s="89"/>
      <c r="BH49" s="289"/>
      <c r="BI49" s="89"/>
    </row>
    <row r="50" spans="1:61" ht="23.25" thickBot="1">
      <c r="A50" s="438"/>
      <c r="B50" s="157">
        <v>1</v>
      </c>
      <c r="C50" s="433">
        <v>15.3</v>
      </c>
      <c r="D50" s="60" t="str">
        <f>+D34</f>
        <v>TigerBots</v>
      </c>
      <c r="E50" s="13">
        <f>(IF(F50="y",$F$4,0))+(IF(I50="y",$I$4,0))+(IF(G50="y",$G$4,0))+(IF(H50="y",$H$4,0))+(IF(J50="y",$J$4,0))+(IF(K50="y",$K$4,0))+(IF(L50="y",$L$4,0))+(IF(M50="y",$M$4,0))+(IF(N50="y",$N$4,0))+(IF(O50="y",$O$4,0))+(IF(P50="y",$P$4,0))+(IF(Q50="y",$Q$4,0))+((OR(IF(R50=0,R50=" ",0)))+(IF(R50=3,49))+(IF(R50=2,31))+(IF(R50=1,27))+(S50*$S$4)+(T50*$T$4))</f>
        <v>242</v>
      </c>
      <c r="F50" s="107" t="s">
        <v>185</v>
      </c>
      <c r="G50" s="107" t="s">
        <v>185</v>
      </c>
      <c r="H50" s="107"/>
      <c r="I50" s="107" t="s">
        <v>185</v>
      </c>
      <c r="J50" s="107"/>
      <c r="K50" s="107" t="s">
        <v>185</v>
      </c>
      <c r="L50" s="107"/>
      <c r="M50" s="107"/>
      <c r="N50" s="107"/>
      <c r="O50" s="107"/>
      <c r="P50" s="107"/>
      <c r="Q50" s="107" t="s">
        <v>185</v>
      </c>
      <c r="R50" s="107">
        <v>1</v>
      </c>
      <c r="S50" s="107">
        <v>2</v>
      </c>
      <c r="T50" s="107">
        <v>1</v>
      </c>
      <c r="U50" s="416"/>
      <c r="V50" s="70"/>
      <c r="BC50" s="442"/>
      <c r="BD50" s="89"/>
      <c r="BE50" s="89"/>
      <c r="BF50" s="89"/>
      <c r="BG50" s="89"/>
      <c r="BH50" s="289"/>
      <c r="BI50" s="89"/>
    </row>
    <row r="51" spans="1:61" ht="24" thickBot="1">
      <c r="A51" s="439"/>
      <c r="B51" s="158">
        <v>2</v>
      </c>
      <c r="C51" s="434">
        <v>15.3</v>
      </c>
      <c r="D51" s="118" t="str">
        <f>+D23</f>
        <v>Happy Hippos</v>
      </c>
      <c r="E51" s="13">
        <f>(IF(F51="y",$F$4,0))+(IF(I51="y",$I$4,0))+(IF(G51="y",$G$4,0))+(IF(H51="y",$H$4,0))+(IF(J51="y",$J$4,0))+(IF(K51="y",$K$4,0))+(IF(L51="y",$L$4,0))+(IF(M51="y",$M$4,0))+(IF(N51="y",$N$4,0))+(IF(O51="y",$O$4,0))+(IF(P51="y",$P$4,0))+(IF(Q51="y",$Q$4,0))+((OR(IF(R51=0,R51=" ",0)))+(IF(R51=3,49))+(IF(R51=2,31))+(IF(R51=1,27))+(S51*$S$4)+(T51*$T$4))</f>
        <v>131</v>
      </c>
      <c r="F51" s="107"/>
      <c r="G51" s="107"/>
      <c r="H51" s="107" t="s">
        <v>185</v>
      </c>
      <c r="I51" s="107" t="s">
        <v>185</v>
      </c>
      <c r="J51" s="107" t="s">
        <v>185</v>
      </c>
      <c r="K51" s="107"/>
      <c r="L51" s="107"/>
      <c r="M51" s="107"/>
      <c r="N51" s="107"/>
      <c r="O51" s="107"/>
      <c r="P51" s="107"/>
      <c r="Q51" s="107"/>
      <c r="R51" s="107"/>
      <c r="S51" s="107">
        <v>1</v>
      </c>
      <c r="T51" s="107">
        <v>1</v>
      </c>
      <c r="U51" s="416"/>
      <c r="V51" s="70"/>
      <c r="BC51" s="442"/>
      <c r="BD51" s="89"/>
      <c r="BE51" s="89"/>
      <c r="BF51" s="89"/>
      <c r="BG51" s="89"/>
      <c r="BH51" s="289"/>
      <c r="BI51" s="89"/>
    </row>
    <row r="52" spans="2:22" ht="8.25" customHeight="1" thickBot="1">
      <c r="B52" s="160"/>
      <c r="C52" s="93"/>
      <c r="D52" s="94"/>
      <c r="E52" s="95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91"/>
      <c r="V52" s="70"/>
    </row>
    <row r="53" spans="1:61" ht="17.25" customHeight="1" thickBot="1">
      <c r="A53" s="435" t="s">
        <v>46</v>
      </c>
      <c r="B53" s="72" t="s">
        <v>30</v>
      </c>
      <c r="C53" s="71" t="s">
        <v>31</v>
      </c>
      <c r="D53" s="72" t="s">
        <v>3</v>
      </c>
      <c r="E53" s="109"/>
      <c r="F53" s="110"/>
      <c r="G53" s="387">
        <f>IF(OR((AND(G54="y",H54="y")),(AND(G55="y",H55="y"))),"Too Many Entries","")</f>
      </c>
      <c r="H53" s="387"/>
      <c r="I53" s="111"/>
      <c r="J53" s="387">
        <f>IF(OR((AND(J54="y",K54="y")),(AND(J55="y",K55="y"))),"Too Much Dust","")</f>
      </c>
      <c r="K53" s="387"/>
      <c r="L53" s="387">
        <f>IF(OR((AND(L54="y",OR(M54="y",N54="y"))),(AND(M54="y",OR(L54="y",N54="y"))),(AND(N54="y",OR(L54="y",M54="y")))),"Err in Module Entries","")</f>
      </c>
      <c r="M53" s="417"/>
      <c r="N53" s="417"/>
      <c r="O53" s="112"/>
      <c r="P53" s="387">
        <f>IF(OR((AND(P54="y",Q54="y")),(AND(P55="y",Q55="y"))),"Rover Error","")</f>
      </c>
      <c r="Q53" s="387"/>
      <c r="R53" s="113"/>
      <c r="S53" s="387">
        <f>IF(OR(((S54+T54)&gt;4),(S55+T55)&gt;4),"Error too many boulders","")</f>
      </c>
      <c r="T53" s="113"/>
      <c r="U53" s="128"/>
      <c r="V53" s="70"/>
      <c r="BC53" s="440"/>
      <c r="BD53" s="272"/>
      <c r="BE53" s="272"/>
      <c r="BF53" s="272"/>
      <c r="BG53" s="272"/>
      <c r="BH53" s="272"/>
      <c r="BI53" s="272"/>
    </row>
    <row r="54" spans="1:61" ht="23.25" thickBot="1">
      <c r="A54" s="438"/>
      <c r="B54" s="157">
        <v>2</v>
      </c>
      <c r="C54" s="59">
        <v>15.34</v>
      </c>
      <c r="D54" s="60" t="str">
        <f>+D38</f>
        <v>DogBots</v>
      </c>
      <c r="E54" s="13">
        <f>(IF(F54="y",$F$4,0))+(IF(I54="y",$I$4,0))+(IF(G54="y",$G$4,0))+(IF(H54="y",$H$4,0))+(IF(J54="y",$J$4,0))+(IF(K54="y",$K$4,0))+(IF(L54="y",$L$4,0))+(IF(M54="y",$M$4,0))+(IF(N54="y",$N$4,0))+(IF(O54="y",$O$4,0))+(IF(P54="y",$P$4,0))+(IF(Q54="y",$Q$4,0))+((OR(IF(R54=0,R54=" ",0)))+(IF(R54=3,49))+(IF(R54=2,31))+(IF(R54=1,27))+(S54*$S$4)+(T54*$T$4))</f>
        <v>136</v>
      </c>
      <c r="F54" s="107"/>
      <c r="G54" s="107"/>
      <c r="H54" s="107" t="s">
        <v>185</v>
      </c>
      <c r="I54" s="107" t="s">
        <v>185</v>
      </c>
      <c r="J54" s="107"/>
      <c r="K54" s="107" t="s">
        <v>185</v>
      </c>
      <c r="L54" s="107"/>
      <c r="M54" s="107"/>
      <c r="N54" s="107"/>
      <c r="O54" s="107"/>
      <c r="P54" s="107"/>
      <c r="Q54" s="107"/>
      <c r="R54" s="107">
        <v>2</v>
      </c>
      <c r="S54" s="107"/>
      <c r="T54" s="107">
        <v>1</v>
      </c>
      <c r="U54" s="416"/>
      <c r="V54" s="128"/>
      <c r="W54" s="128"/>
      <c r="X54" s="128"/>
      <c r="Y54" s="128"/>
      <c r="BC54" s="442"/>
      <c r="BD54" s="89"/>
      <c r="BE54" s="89"/>
      <c r="BF54" s="89"/>
      <c r="BG54" s="89"/>
      <c r="BH54" s="289"/>
      <c r="BI54" s="89"/>
    </row>
    <row r="55" spans="1:61" ht="24" thickBot="1">
      <c r="A55" s="438"/>
      <c r="B55" s="158">
        <v>1</v>
      </c>
      <c r="C55" s="64">
        <v>15.34</v>
      </c>
      <c r="D55" s="118" t="str">
        <f>+D42</f>
        <v>Solar Flares</v>
      </c>
      <c r="E55" s="13">
        <f>(IF(F55="y",$F$4,0))+(IF(I55="y",$I$4,0))+(IF(G55="y",$G$4,0))+(IF(H55="y",$H$4,0))+(IF(J55="y",$J$4,0))+(IF(K55="y",$K$4,0))+(IF(L55="y",$L$4,0))+(IF(M55="y",$M$4,0))+(IF(N55="y",$N$4,0))+(IF(O55="y",$O$4,0))+(IF(P55="y",$P$4,0))+(IF(Q55="y",$Q$4,0))+((OR(IF(R55=0,R55=" ",0)))+(IF(R55=3,49))+(IF(R55=2,31))+(IF(R55=1,27))+(S55*$S$4)+(T55*$T$4))</f>
        <v>170</v>
      </c>
      <c r="F55" s="107" t="s">
        <v>185</v>
      </c>
      <c r="G55" s="107"/>
      <c r="H55" s="107" t="s">
        <v>185</v>
      </c>
      <c r="I55" s="107" t="s">
        <v>185</v>
      </c>
      <c r="J55" s="107" t="s">
        <v>185</v>
      </c>
      <c r="K55" s="107"/>
      <c r="L55" s="107"/>
      <c r="M55" s="107"/>
      <c r="N55" s="107"/>
      <c r="O55" s="107"/>
      <c r="P55" s="107"/>
      <c r="Q55" s="107"/>
      <c r="R55" s="107"/>
      <c r="S55" s="107">
        <v>1</v>
      </c>
      <c r="T55" s="107">
        <v>1</v>
      </c>
      <c r="U55" s="416"/>
      <c r="V55" s="91"/>
      <c r="W55" s="91"/>
      <c r="X55" s="91"/>
      <c r="Y55" s="91"/>
      <c r="BC55" s="442"/>
      <c r="BD55" s="89"/>
      <c r="BE55" s="89"/>
      <c r="BF55" s="89"/>
      <c r="BG55" s="89"/>
      <c r="BH55" s="289"/>
      <c r="BI55" s="89"/>
    </row>
    <row r="56" spans="1:61" ht="17.25" customHeight="1" thickBot="1">
      <c r="A56" s="438"/>
      <c r="B56" s="72" t="s">
        <v>30</v>
      </c>
      <c r="C56" s="71" t="s">
        <v>31</v>
      </c>
      <c r="D56" s="72" t="s">
        <v>3</v>
      </c>
      <c r="E56" s="109"/>
      <c r="F56" s="110"/>
      <c r="G56" s="387">
        <f>IF(OR((AND(G57="y",H57="y")),(AND(G58="y",H58="y"))),"Too Many Entries","")</f>
      </c>
      <c r="H56" s="387"/>
      <c r="I56" s="111"/>
      <c r="J56" s="387">
        <f>IF(OR((AND(J57="y",K57="y")),(AND(J58="y",K58="y"))),"Too Much Dust","")</f>
      </c>
      <c r="K56" s="387"/>
      <c r="L56" s="387">
        <f>IF(OR((AND(L57="y",OR(M57="y",N57="y"))),(AND(M57="y",OR(L57="y",N57="y"))),(AND(N57="y",OR(L57="y",M57="y")))),"Err in Module Entries","")</f>
      </c>
      <c r="M56" s="417"/>
      <c r="N56" s="417"/>
      <c r="O56" s="112"/>
      <c r="P56" s="387">
        <f>IF(OR((AND(P57="y",Q57="y")),(AND(P58="y",Q58="y"))),"Rover Error","")</f>
      </c>
      <c r="Q56" s="387"/>
      <c r="R56" s="113"/>
      <c r="S56" s="387">
        <f>IF(OR(((S57+T57)&gt;4),(S58+T58)&gt;4),"Error too many boulders","")</f>
      </c>
      <c r="T56" s="113"/>
      <c r="U56" s="128"/>
      <c r="V56" s="91"/>
      <c r="W56" s="91"/>
      <c r="X56" s="91"/>
      <c r="Y56" s="91"/>
      <c r="BC56" s="442"/>
      <c r="BD56" s="89"/>
      <c r="BE56" s="89"/>
      <c r="BF56" s="89"/>
      <c r="BG56" s="89"/>
      <c r="BH56" s="289"/>
      <c r="BI56" s="89"/>
    </row>
    <row r="57" spans="1:61" ht="23.25" thickBot="1">
      <c r="A57" s="438"/>
      <c r="B57" s="157">
        <v>2</v>
      </c>
      <c r="C57" s="59">
        <v>15.36</v>
      </c>
      <c r="D57" s="60" t="str">
        <f>+D41</f>
        <v>Robo Raiders</v>
      </c>
      <c r="E57" s="13">
        <f>(IF(F57="y",$F$4,0))+(IF(I57="y",$I$4,0))+(IF(G57="y",$G$4,0))+(IF(H57="y",$H$4,0))+(IF(J57="y",$J$4,0))+(IF(K57="y",$K$4,0))+(IF(L57="y",$L$4,0))+(IF(M57="y",$M$4,0))+(IF(N57="y",$N$4,0))+(IF(O57="y",$O$4,0))+(IF(P57="y",$P$4,0))+(IF(Q57="y",$Q$4,0))+((OR(IF(R57=0,R57=" ",0)))+(IF(R57=3,49))+(IF(R57=2,31))+(IF(R57=1,27))+(S57*$S$4)+(T57*$T$4))</f>
        <v>180</v>
      </c>
      <c r="F57" s="107" t="s">
        <v>185</v>
      </c>
      <c r="G57" s="107" t="s">
        <v>185</v>
      </c>
      <c r="H57" s="107"/>
      <c r="I57" s="107" t="s">
        <v>185</v>
      </c>
      <c r="J57" s="107"/>
      <c r="K57" s="107"/>
      <c r="L57" s="107"/>
      <c r="M57" s="107"/>
      <c r="N57" s="107"/>
      <c r="O57" s="107"/>
      <c r="P57" s="107"/>
      <c r="Q57" s="107"/>
      <c r="R57" s="107">
        <v>1</v>
      </c>
      <c r="S57" s="107">
        <v>2</v>
      </c>
      <c r="T57" s="107">
        <v>1</v>
      </c>
      <c r="U57" s="416"/>
      <c r="V57" s="70"/>
      <c r="BC57" s="442"/>
      <c r="BD57" s="89"/>
      <c r="BE57" s="89"/>
      <c r="BF57" s="89"/>
      <c r="BG57" s="89"/>
      <c r="BH57" s="289"/>
      <c r="BI57" s="89"/>
    </row>
    <row r="58" spans="1:61" ht="24" thickBot="1">
      <c r="A58" s="438"/>
      <c r="B58" s="158">
        <v>1</v>
      </c>
      <c r="C58" s="64">
        <v>15.36</v>
      </c>
      <c r="D58" s="118" t="str">
        <f>+D45</f>
        <v>Chaos Comets</v>
      </c>
      <c r="E58" s="13">
        <f>(IF(F58="y",$F$4,0))+(IF(I58="y",$I$4,0))+(IF(G58="y",$G$4,0))+(IF(H58="y",$H$4,0))+(IF(J58="y",$J$4,0))+(IF(K58="y",$K$4,0))+(IF(L58="y",$L$4,0))+(IF(M58="y",$M$4,0))+(IF(N58="y",$N$4,0))+(IF(O58="y",$O$4,0))+(IF(P58="y",$P$4,0))+(IF(Q58="y",$Q$4,0))+((OR(IF(R58=0,R58=" ",0)))+(IF(R58=3,49))+(IF(R58=2,31))+(IF(R58=1,27))+(S58*$S$4)+(T58*$T$4))</f>
        <v>153</v>
      </c>
      <c r="F58" s="107"/>
      <c r="G58" s="107"/>
      <c r="H58" s="107" t="s">
        <v>185</v>
      </c>
      <c r="I58" s="107" t="s">
        <v>185</v>
      </c>
      <c r="J58" s="107" t="s">
        <v>185</v>
      </c>
      <c r="K58" s="107"/>
      <c r="L58" s="107"/>
      <c r="M58" s="107"/>
      <c r="N58" s="107"/>
      <c r="O58" s="107"/>
      <c r="P58" s="107"/>
      <c r="Q58" s="107"/>
      <c r="R58" s="107"/>
      <c r="S58" s="107">
        <v>2</v>
      </c>
      <c r="T58" s="107">
        <v>2</v>
      </c>
      <c r="U58" s="416"/>
      <c r="V58" s="70"/>
      <c r="BC58" s="442"/>
      <c r="BD58" s="89"/>
      <c r="BE58" s="89"/>
      <c r="BF58" s="89"/>
      <c r="BG58" s="89"/>
      <c r="BH58" s="289"/>
      <c r="BI58" s="89"/>
    </row>
    <row r="59" spans="1:61" ht="17.25" customHeight="1" thickBot="1">
      <c r="A59" s="438"/>
      <c r="B59" s="72" t="s">
        <v>30</v>
      </c>
      <c r="C59" s="71" t="s">
        <v>31</v>
      </c>
      <c r="D59" s="72" t="s">
        <v>3</v>
      </c>
      <c r="E59" s="109"/>
      <c r="F59" s="110"/>
      <c r="G59" s="387">
        <f>IF(OR((AND(G60="y",H60="y")),(AND(G61="y",H61="y"))),"Too Many Entries","")</f>
      </c>
      <c r="H59" s="387"/>
      <c r="I59" s="111"/>
      <c r="J59" s="387">
        <f>IF(OR((AND(J60="y",K60="y")),(AND(J61="y",K61="y"))),"Too Much Dust","")</f>
      </c>
      <c r="K59" s="387"/>
      <c r="L59" s="387">
        <f>IF(OR((AND(L60="y",OR(M60="y",N60="y"))),(AND(M60="y",OR(L60="y",N60="y"))),(AND(N60="y",OR(L60="y",M60="y")))),"Err in Module Entries","")</f>
      </c>
      <c r="M59" s="417"/>
      <c r="N59" s="417"/>
      <c r="O59" s="112"/>
      <c r="P59" s="387">
        <f>IF(OR((AND(P60="y",Q60="y")),(AND(P61="y",Q61="y"))),"Rover Error","")</f>
      </c>
      <c r="Q59" s="387"/>
      <c r="R59" s="113"/>
      <c r="S59" s="387">
        <f>IF(OR(((S60+T60)&gt;4),(S61+T61)&gt;4),"Error too many boulders","")</f>
      </c>
      <c r="T59" s="113"/>
      <c r="U59" s="128"/>
      <c r="V59" s="70"/>
      <c r="BC59" s="442"/>
      <c r="BD59" s="89"/>
      <c r="BE59" s="89"/>
      <c r="BF59" s="89"/>
      <c r="BG59" s="89"/>
      <c r="BH59" s="289"/>
      <c r="BI59" s="89"/>
    </row>
    <row r="60" spans="1:61" ht="23.25" thickBot="1">
      <c r="A60" s="438"/>
      <c r="B60" s="157">
        <v>2</v>
      </c>
      <c r="C60" s="433">
        <v>15.4</v>
      </c>
      <c r="D60" s="60" t="str">
        <f>+D44</f>
        <v>Marz Bars</v>
      </c>
      <c r="E60" s="13">
        <f>(IF(F60="y",$F$4,0))+(IF(I60="y",$I$4,0))+(IF(G60="y",$G$4,0))+(IF(H60="y",$H$4,0))+(IF(J60="y",$J$4,0))+(IF(K60="y",$K$4,0))+(IF(L60="y",$L$4,0))+(IF(M60="y",$M$4,0))+(IF(N60="y",$N$4,0))+(IF(O60="y",$O$4,0))+(IF(P60="y",$P$4,0))+(IF(Q60="y",$Q$4,0))+((OR(IF(R60=0,R60=" ",0)))+(IF(R60=3,49))+(IF(R60=2,31))+(IF(R60=1,27))+(S60*$S$4)+(T60*$T$4))</f>
        <v>188</v>
      </c>
      <c r="F60" s="107" t="s">
        <v>185</v>
      </c>
      <c r="G60" s="107"/>
      <c r="H60" s="107"/>
      <c r="I60" s="107" t="s">
        <v>185</v>
      </c>
      <c r="J60" s="107" t="s">
        <v>185</v>
      </c>
      <c r="K60" s="107"/>
      <c r="L60" s="107"/>
      <c r="M60" s="107" t="s">
        <v>185</v>
      </c>
      <c r="N60" s="107"/>
      <c r="O60" s="107"/>
      <c r="P60" s="107"/>
      <c r="Q60" s="107"/>
      <c r="R60" s="107"/>
      <c r="S60" s="107">
        <v>2</v>
      </c>
      <c r="T60" s="107">
        <v>1</v>
      </c>
      <c r="U60" s="416"/>
      <c r="V60" s="70"/>
      <c r="BC60" s="442"/>
      <c r="BD60" s="89"/>
      <c r="BE60" s="89"/>
      <c r="BF60" s="89"/>
      <c r="BG60" s="89"/>
      <c r="BH60" s="289"/>
      <c r="BI60" s="89"/>
    </row>
    <row r="61" spans="1:61" ht="24" thickBot="1">
      <c r="A61" s="438"/>
      <c r="B61" s="158">
        <v>1</v>
      </c>
      <c r="C61" s="434">
        <v>15.4</v>
      </c>
      <c r="D61" s="118" t="str">
        <f>+D48</f>
        <v>Earthlings</v>
      </c>
      <c r="E61" s="13">
        <f>(IF(F61="y",$F$4,0))+(IF(I61="y",$I$4,0))+(IF(G61="y",$G$4,0))+(IF(H61="y",$H$4,0))+(IF(J61="y",$J$4,0))+(IF(K61="y",$K$4,0))+(IF(L61="y",$L$4,0))+(IF(M61="y",$M$4,0))+(IF(N61="y",$N$4,0))+(IF(O61="y",$O$4,0))+(IF(P61="y",$P$4,0))+(IF(Q61="y",$Q$4,0))+((OR(IF(R61=0,R61=" ",0)))+(IF(R61=3,49))+(IF(R61=2,31))+(IF(R61=1,27))+(S61*$S$4)+(T61*$T$4))</f>
        <v>219</v>
      </c>
      <c r="F61" s="107" t="s">
        <v>185</v>
      </c>
      <c r="G61" s="107" t="s">
        <v>185</v>
      </c>
      <c r="H61" s="107"/>
      <c r="I61" s="107" t="s">
        <v>185</v>
      </c>
      <c r="J61" s="107"/>
      <c r="K61" s="107"/>
      <c r="L61" s="107" t="s">
        <v>185</v>
      </c>
      <c r="M61" s="107"/>
      <c r="N61" s="107"/>
      <c r="O61" s="107"/>
      <c r="P61" s="107"/>
      <c r="Q61" s="107" t="s">
        <v>185</v>
      </c>
      <c r="R61" s="107"/>
      <c r="S61" s="107">
        <v>1</v>
      </c>
      <c r="T61" s="107">
        <v>1</v>
      </c>
      <c r="U61" s="416"/>
      <c r="V61" s="70"/>
      <c r="BC61" s="442"/>
      <c r="BD61" s="89"/>
      <c r="BE61" s="89"/>
      <c r="BF61" s="89"/>
      <c r="BG61" s="89"/>
      <c r="BH61" s="289"/>
      <c r="BI61" s="89"/>
    </row>
    <row r="62" spans="1:61" ht="17.25" customHeight="1" thickBot="1">
      <c r="A62" s="438"/>
      <c r="B62" s="72" t="s">
        <v>30</v>
      </c>
      <c r="C62" s="71" t="s">
        <v>31</v>
      </c>
      <c r="D62" s="72" t="s">
        <v>3</v>
      </c>
      <c r="E62" s="109"/>
      <c r="F62" s="110"/>
      <c r="G62" s="387">
        <f>IF(OR((AND(G63="y",H63="y")),(AND(G64="y",H64="y"))),"Too Many Entries","")</f>
      </c>
      <c r="H62" s="387"/>
      <c r="I62" s="111"/>
      <c r="J62" s="387">
        <f>IF(OR((AND(J63="y",K63="y")),(AND(J64="y",K64="y"))),"Too Much Dust","")</f>
      </c>
      <c r="K62" s="387"/>
      <c r="L62" s="387">
        <f>IF(OR((AND(L63="y",OR(M63="y",N63="y"))),(AND(M63="y",OR(L63="y",N63="y"))),(AND(N63="y",OR(L63="y",M63="y")))),"Err in Module Entries","")</f>
      </c>
      <c r="M62" s="417"/>
      <c r="N62" s="417"/>
      <c r="O62" s="112"/>
      <c r="P62" s="387">
        <f>IF(OR((AND(P63="y",Q63="y")),(AND(P64="y",Q64="y"))),"Rover Error","")</f>
      </c>
      <c r="Q62" s="387"/>
      <c r="R62" s="113"/>
      <c r="S62" s="387">
        <f>IF(OR(((S63+T63)&gt;4),(S64+T64)&gt;4),"Error too many boulders","")</f>
      </c>
      <c r="T62" s="113"/>
      <c r="U62" s="128"/>
      <c r="V62" s="70"/>
      <c r="BC62" s="442"/>
      <c r="BD62" s="89"/>
      <c r="BE62" s="89"/>
      <c r="BF62" s="89"/>
      <c r="BG62" s="89"/>
      <c r="BH62" s="289"/>
      <c r="BI62" s="89"/>
    </row>
    <row r="63" spans="1:61" ht="23.25" thickBot="1">
      <c r="A63" s="438"/>
      <c r="B63" s="157">
        <v>2</v>
      </c>
      <c r="C63" s="433">
        <v>15.5</v>
      </c>
      <c r="D63" s="60" t="str">
        <f>+D47</f>
        <v>Red Rover</v>
      </c>
      <c r="E63" s="13">
        <f>(IF(F63="y",$F$4,0))+(IF(I63="y",$I$4,0))+(IF(G63="y",$G$4,0))+(IF(H63="y",$H$4,0))+(IF(J63="y",$J$4,0))+(IF(K63="y",$K$4,0))+(IF(L63="y",$L$4,0))+(IF(M63="y",$M$4,0))+(IF(N63="y",$N$4,0))+(IF(O63="y",$O$4,0))+(IF(P63="y",$P$4,0))+(IF(Q63="y",$Q$4,0))+((OR(IF(R63=0,R63=" ",0)))+(IF(R63=3,49))+(IF(R63=2,31))+(IF(R63=1,27))+(S63*$S$4)+(T63*$T$4))</f>
        <v>184</v>
      </c>
      <c r="F63" s="107" t="s">
        <v>185</v>
      </c>
      <c r="G63" s="107" t="s">
        <v>185</v>
      </c>
      <c r="H63" s="107"/>
      <c r="I63" s="107" t="s">
        <v>185</v>
      </c>
      <c r="J63" s="107"/>
      <c r="K63" s="107"/>
      <c r="L63" s="107"/>
      <c r="M63" s="107"/>
      <c r="N63" s="107"/>
      <c r="O63" s="107"/>
      <c r="P63" s="107"/>
      <c r="Q63" s="107"/>
      <c r="R63" s="107">
        <v>2</v>
      </c>
      <c r="S63" s="107">
        <v>2</v>
      </c>
      <c r="T63" s="107">
        <v>1</v>
      </c>
      <c r="U63" s="416"/>
      <c r="V63" s="70"/>
      <c r="BC63" s="442"/>
      <c r="BD63" s="89"/>
      <c r="BE63" s="89"/>
      <c r="BF63" s="89"/>
      <c r="BG63" s="89"/>
      <c r="BH63" s="289"/>
      <c r="BI63" s="89"/>
    </row>
    <row r="64" spans="1:61" ht="24" thickBot="1">
      <c r="A64" s="438"/>
      <c r="B64" s="158">
        <v>1</v>
      </c>
      <c r="C64" s="434">
        <v>15.5</v>
      </c>
      <c r="D64" s="118" t="str">
        <f>+D51</f>
        <v>Happy Hippos</v>
      </c>
      <c r="E64" s="13">
        <f>(IF(F64="y",$F$4,0))+(IF(I64="y",$I$4,0))+(IF(G64="y",$G$4,0))+(IF(H64="y",$H$4,0))+(IF(J64="y",$J$4,0))+(IF(K64="y",$K$4,0))+(IF(L64="y",$L$4,0))+(IF(M64="y",$M$4,0))+(IF(N64="y",$N$4,0))+(IF(O64="y",$O$4,0))+(IF(P64="y",$P$4,0))+(IF(Q64="y",$Q$4,0))+((OR(IF(R64=0,R64=" ",0)))+(IF(R64=3,49))+(IF(R64=2,31))+(IF(R64=1,27))+(S64*$S$4)+(T64*$T$4))</f>
        <v>137</v>
      </c>
      <c r="F64" s="107"/>
      <c r="G64" s="107"/>
      <c r="H64" s="107" t="s">
        <v>185</v>
      </c>
      <c r="I64" s="107" t="s">
        <v>185</v>
      </c>
      <c r="J64" s="107" t="s">
        <v>185</v>
      </c>
      <c r="K64" s="107"/>
      <c r="L64" s="107"/>
      <c r="M64" s="107"/>
      <c r="N64" s="107"/>
      <c r="O64" s="107"/>
      <c r="P64" s="107"/>
      <c r="Q64" s="107"/>
      <c r="R64" s="107"/>
      <c r="S64" s="107">
        <v>2</v>
      </c>
      <c r="T64" s="107"/>
      <c r="U64" s="416"/>
      <c r="V64" s="70"/>
      <c r="BC64" s="442"/>
      <c r="BD64" s="89"/>
      <c r="BE64" s="89"/>
      <c r="BF64" s="89"/>
      <c r="BG64" s="89"/>
      <c r="BH64" s="289"/>
      <c r="BI64" s="89"/>
    </row>
    <row r="65" spans="1:61" ht="17.25" customHeight="1" thickBot="1">
      <c r="A65" s="438"/>
      <c r="B65" s="72" t="s">
        <v>30</v>
      </c>
      <c r="C65" s="71" t="s">
        <v>31</v>
      </c>
      <c r="D65" s="72" t="s">
        <v>3</v>
      </c>
      <c r="E65" s="109"/>
      <c r="F65" s="110"/>
      <c r="G65" s="387">
        <f>IF(OR((AND(G66="y",H66="y")),(AND(G67="y",H67="y"))),"Too Many Entries","")</f>
      </c>
      <c r="H65" s="387"/>
      <c r="I65" s="111"/>
      <c r="J65" s="387">
        <f>IF(OR((AND(J66="y",K66="y")),(AND(J67="y",K67="y"))),"Too Much Dust","")</f>
      </c>
      <c r="K65" s="387"/>
      <c r="L65" s="387">
        <f>IF(OR((AND(L66="y",OR(M66="y",N66="y"))),(AND(M66="y",OR(L66="y",N66="y"))),(AND(N66="y",OR(L66="y",M66="y")))),"Err in Module Entries","")</f>
      </c>
      <c r="M65" s="417"/>
      <c r="N65" s="417"/>
      <c r="O65" s="112"/>
      <c r="P65" s="387">
        <f>IF(OR((AND(P66="y",Q66="y")),(AND(P67="y",Q67="y"))),"Rover Error","")</f>
      </c>
      <c r="Q65" s="387"/>
      <c r="R65" s="113"/>
      <c r="S65" s="387">
        <f>IF(OR(((S66+T66)&gt;4),(S67+T67)&gt;4),"Error too many boulders","")</f>
      </c>
      <c r="T65" s="113"/>
      <c r="U65" s="128"/>
      <c r="V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BC65" s="442"/>
      <c r="BD65" s="89"/>
      <c r="BE65" s="89"/>
      <c r="BF65" s="89"/>
      <c r="BG65" s="89"/>
      <c r="BH65" s="289"/>
      <c r="BI65" s="89"/>
    </row>
    <row r="66" spans="1:61" ht="24" customHeight="1" thickBot="1">
      <c r="A66" s="438"/>
      <c r="B66" s="157">
        <v>2</v>
      </c>
      <c r="C66" s="59">
        <v>15.5</v>
      </c>
      <c r="D66" s="60" t="str">
        <f>+D50</f>
        <v>TigerBots</v>
      </c>
      <c r="E66" s="13">
        <f>(IF(F66="y",$F$4,0))+(IF(I66="y",$I$4,0))+(IF(G66="y",$G$4,0))+(IF(H66="y",$H$4,0))+(IF(J66="y",$J$4,0))+(IF(K66="y",$K$4,0))+(IF(L66="y",$L$4,0))+(IF(M66="y",$M$4,0))+(IF(N66="y",$N$4,0))+(IF(O66="y",$O$4,0))+(IF(P66="y",$P$4,0))+(IF(Q66="y",$Q$4,0))+((OR(IF(R66=0,R66=" ",0)))+(IF(R66=3,49))+(IF(R66=2,31))+(IF(R66=1,27))+(S66*$S$4)+(T66*$T$4))</f>
        <v>208</v>
      </c>
      <c r="F66" s="107"/>
      <c r="G66" s="107" t="s">
        <v>185</v>
      </c>
      <c r="H66" s="107"/>
      <c r="I66" s="107" t="s">
        <v>185</v>
      </c>
      <c r="J66" s="107"/>
      <c r="K66" s="107" t="s">
        <v>185</v>
      </c>
      <c r="L66" s="107"/>
      <c r="M66" s="107"/>
      <c r="N66" s="107"/>
      <c r="O66" s="107"/>
      <c r="P66" s="107"/>
      <c r="Q66" s="107"/>
      <c r="R66" s="107">
        <v>3</v>
      </c>
      <c r="S66" s="107">
        <v>3</v>
      </c>
      <c r="T66" s="107">
        <v>1</v>
      </c>
      <c r="U66" s="416"/>
      <c r="V66" s="70"/>
      <c r="AB66" s="70"/>
      <c r="AC66" s="70"/>
      <c r="AD66" s="268"/>
      <c r="AE66" s="268"/>
      <c r="AF66" s="268"/>
      <c r="AG66" s="70"/>
      <c r="AH66" s="70"/>
      <c r="AI66" s="70"/>
      <c r="AJ66" s="70"/>
      <c r="AK66" s="70"/>
      <c r="AL66" s="70"/>
      <c r="BC66" s="442"/>
      <c r="BD66" s="89"/>
      <c r="BE66" s="89"/>
      <c r="BF66" s="89"/>
      <c r="BG66" s="89"/>
      <c r="BH66" s="289"/>
      <c r="BI66" s="89"/>
    </row>
    <row r="67" spans="1:61" ht="24" thickBot="1">
      <c r="A67" s="439"/>
      <c r="B67" s="158">
        <v>1</v>
      </c>
      <c r="C67" s="64">
        <v>15.5</v>
      </c>
      <c r="D67" s="118" t="str">
        <f>+D39</f>
        <v>K-9 Bots</v>
      </c>
      <c r="E67" s="13">
        <f>(IF(F67="y",$F$4,0))+(IF(I67="y",$I$4,0))+(IF(G67="y",$G$4,0))+(IF(H67="y",$H$4,0))+(IF(J67="y",$J$4,0))+(IF(K67="y",$K$4,0))+(IF(L67="y",$L$4,0))+(IF(M67="y",$M$4,0))+(IF(N67="y",$N$4,0))+(IF(O67="y",$O$4,0))+(IF(P67="y",$P$4,0))+(IF(Q67="y",$Q$4,0))+((OR(IF(R67=0,R67=" ",0)))+(IF(R67=3,49))+(IF(R67=2,31))+(IF(R67=1,27))+(S67*$S$4)+(T67*$T$4))</f>
        <v>195</v>
      </c>
      <c r="F67" s="107"/>
      <c r="G67" s="107"/>
      <c r="H67" s="107" t="s">
        <v>185</v>
      </c>
      <c r="I67" s="107" t="s">
        <v>185</v>
      </c>
      <c r="J67" s="107"/>
      <c r="K67" s="107" t="s">
        <v>185</v>
      </c>
      <c r="L67" s="107"/>
      <c r="M67" s="107"/>
      <c r="N67" s="107"/>
      <c r="O67" s="107"/>
      <c r="P67" s="107" t="s">
        <v>185</v>
      </c>
      <c r="Q67" s="107"/>
      <c r="R67" s="107">
        <v>2</v>
      </c>
      <c r="S67" s="107"/>
      <c r="T67" s="107">
        <v>3</v>
      </c>
      <c r="U67" s="416"/>
      <c r="V67" s="70"/>
      <c r="AB67" s="70"/>
      <c r="AC67" s="70"/>
      <c r="AD67" s="70"/>
      <c r="AE67" s="269"/>
      <c r="AF67" s="70"/>
      <c r="AG67" s="70"/>
      <c r="AH67" s="70"/>
      <c r="AI67" s="70"/>
      <c r="AJ67" s="70"/>
      <c r="AK67" s="70"/>
      <c r="AL67" s="70"/>
      <c r="BC67" s="442"/>
      <c r="BD67" s="89"/>
      <c r="BE67" s="89"/>
      <c r="BF67" s="89"/>
      <c r="BG67" s="89"/>
      <c r="BH67" s="289"/>
      <c r="BI67" s="89"/>
    </row>
    <row r="68" spans="2:43" ht="7.5" customHeight="1" thickBot="1">
      <c r="B68" s="159"/>
      <c r="C68" s="93"/>
      <c r="D68" s="94"/>
      <c r="E68" s="95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1"/>
      <c r="V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</row>
    <row r="69" spans="1:61" ht="17.25" customHeight="1" thickBot="1">
      <c r="A69" s="435" t="s">
        <v>43</v>
      </c>
      <c r="B69" s="72" t="s">
        <v>30</v>
      </c>
      <c r="C69" s="71" t="s">
        <v>31</v>
      </c>
      <c r="D69" s="72" t="s">
        <v>3</v>
      </c>
      <c r="E69" s="109"/>
      <c r="F69" s="110"/>
      <c r="G69" s="387">
        <f>IF(OR((AND(G70="y",H70="y")),(AND(G71="y",H71="y"))),"Too Many Entries","")</f>
      </c>
      <c r="H69" s="387"/>
      <c r="I69" s="111"/>
      <c r="J69" s="387">
        <f>IF(OR((AND(J70="y",K70="y")),(AND(J71="y",K71="y"))),"Too Much Dust","")</f>
      </c>
      <c r="K69" s="387"/>
      <c r="L69" s="387">
        <f>IF(OR((AND(L70="y",OR(M70="y",N70="y"))),(AND(M70="y",OR(L70="y",N70="y"))),(AND(N70="y",OR(L70="y",M70="y")))),"Err in Module Entries","")</f>
      </c>
      <c r="M69" s="417"/>
      <c r="N69" s="417"/>
      <c r="O69" s="112"/>
      <c r="P69" s="387">
        <f>IF(OR((AND(P70="y",Q70="y")),(AND(P71="y",Q71="y"))),"Rover Error","")</f>
      </c>
      <c r="Q69" s="387"/>
      <c r="R69" s="113"/>
      <c r="S69" s="387">
        <f>IF(OR(((S70+T70)&gt;4),(S71+T71)&gt;4),"Error too many boulders","")</f>
      </c>
      <c r="T69" s="113"/>
      <c r="U69" s="128"/>
      <c r="V69" s="70"/>
      <c r="AB69" s="12"/>
      <c r="AC69" s="214"/>
      <c r="AD69" s="214"/>
      <c r="AE69" s="214"/>
      <c r="AF69" s="443"/>
      <c r="AG69" s="431"/>
      <c r="AH69" s="431"/>
      <c r="AI69" s="431"/>
      <c r="AJ69" s="431"/>
      <c r="AK69" s="271"/>
      <c r="AL69" s="12"/>
      <c r="AM69" s="441"/>
      <c r="AN69" s="441"/>
      <c r="AO69" s="441"/>
      <c r="AP69" s="441"/>
      <c r="AQ69" s="70"/>
      <c r="BC69" s="440"/>
      <c r="BD69" s="272"/>
      <c r="BE69" s="272"/>
      <c r="BF69" s="272"/>
      <c r="BG69" s="272"/>
      <c r="BH69" s="272"/>
      <c r="BI69" s="272"/>
    </row>
    <row r="70" spans="1:61" ht="23.25" thickBot="1">
      <c r="A70" s="436"/>
      <c r="B70" s="157">
        <v>1</v>
      </c>
      <c r="C70" s="59"/>
      <c r="D70" s="60" t="str">
        <f>+$AQ$27</f>
        <v>TigerBots</v>
      </c>
      <c r="E70" s="13">
        <f>(IF(F70="y",$F$4,0))+(IF(I70="y",$I$4,0))+(IF(G70="y",$G$4,0))+(IF(H70="y",$H$4,0))+(IF(J70="y",$J$4,0))+(IF(K70="y",$K$4,0))+(IF(L70="y",$L$4,0))+(IF(M70="y",$M$4,0))+(IF(N70="y",$N$4,0))+(IF(O70="y",$O$4,0))+(IF(P70="y",$P$4,0))+(IF(Q70="y",$Q$4,0))+((OR(IF(R70=0,R70=" ",0)))+(IF(R70=3,49))+(IF(R70=2,31))+(IF(R70=1,27))+(S70*$S$4)+(T70*$T$4))</f>
        <v>0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416"/>
      <c r="V70" s="70"/>
      <c r="AB70" s="12"/>
      <c r="AC70" s="270"/>
      <c r="AD70" s="270"/>
      <c r="AE70" s="270"/>
      <c r="AF70" s="431"/>
      <c r="AG70" s="431"/>
      <c r="AH70" s="431"/>
      <c r="AI70" s="431"/>
      <c r="AJ70" s="431"/>
      <c r="AK70" s="271"/>
      <c r="AL70" s="12"/>
      <c r="AM70" s="127"/>
      <c r="AN70" s="127"/>
      <c r="AO70" s="127"/>
      <c r="AP70" s="127"/>
      <c r="AQ70" s="70"/>
      <c r="BC70" s="440"/>
      <c r="BD70" s="272"/>
      <c r="BE70" s="272"/>
      <c r="BF70" s="272"/>
      <c r="BG70" s="272"/>
      <c r="BH70" s="272"/>
      <c r="BI70" s="272"/>
    </row>
    <row r="71" spans="1:61" ht="24" thickBot="1">
      <c r="A71" s="436"/>
      <c r="B71" s="158">
        <v>2</v>
      </c>
      <c r="C71" s="64"/>
      <c r="D71" s="60" t="str">
        <f>+$AQ$20</f>
        <v>K-9 Bots</v>
      </c>
      <c r="E71" s="13">
        <f>(IF(F71="y",$F$4,0))+(IF(I71="y",$I$4,0))+(IF(G71="y",$G$4,0))+(IF(H71="y",$H$4,0))+(IF(J71="y",$J$4,0))+(IF(K71="y",$K$4,0))+(IF(L71="y",$L$4,0))+(IF(M71="y",$M$4,0))+(IF(N71="y",$N$4,0))+(IF(O71="y",$O$4,0))+(IF(P71="y",$P$4,0))+(IF(Q71="y",$Q$4,0))+((OR(IF(R71=0,R71=" ",0)))+(IF(R71=3,49))+(IF(R71=2,31))+(IF(R71=1,27))+(S71*$S$4)+(T71*$T$4))</f>
        <v>0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416"/>
      <c r="V71" s="70"/>
      <c r="AB71" s="266"/>
      <c r="AC71" s="12"/>
      <c r="AD71" s="12"/>
      <c r="AE71" s="12"/>
      <c r="AF71" s="90"/>
      <c r="AG71" s="267"/>
      <c r="AH71" s="266"/>
      <c r="AI71" s="12"/>
      <c r="AJ71" s="90"/>
      <c r="AK71" s="12"/>
      <c r="AL71" s="12"/>
      <c r="AM71" s="12"/>
      <c r="AN71" s="12"/>
      <c r="AO71" s="12"/>
      <c r="AP71" s="12"/>
      <c r="AQ71" s="70"/>
      <c r="BC71" s="440"/>
      <c r="BD71" s="272"/>
      <c r="BE71" s="272"/>
      <c r="BF71" s="272"/>
      <c r="BG71" s="272"/>
      <c r="BH71" s="272"/>
      <c r="BI71" s="272"/>
    </row>
    <row r="72" spans="1:61" ht="18" customHeight="1" thickBot="1">
      <c r="A72" s="436"/>
      <c r="B72" s="72" t="s">
        <v>30</v>
      </c>
      <c r="C72" s="71" t="s">
        <v>31</v>
      </c>
      <c r="D72" s="72" t="s">
        <v>3</v>
      </c>
      <c r="E72" s="109"/>
      <c r="F72" s="110"/>
      <c r="G72" s="387">
        <f>IF(OR((AND(G73="y",H73="y")),(AND(G74="y",H74="y"))),"Too Many Entries","")</f>
      </c>
      <c r="H72" s="387"/>
      <c r="I72" s="111"/>
      <c r="J72" s="387">
        <f>IF(OR((AND(J73="y",K73="y")),(AND(J74="y",K74="y"))),"Too Much Dust","")</f>
      </c>
      <c r="K72" s="387"/>
      <c r="L72" s="387">
        <f>IF(OR((AND(L73="y",OR(M73="y",N73="y"))),(AND(M73="y",OR(L73="y",N73="y"))),(AND(N73="y",OR(L73="y",M73="y")))),"Err in Module Entries","")</f>
      </c>
      <c r="M72" s="417"/>
      <c r="N72" s="417"/>
      <c r="O72" s="112"/>
      <c r="P72" s="387">
        <f>IF(OR((AND(P73="y",Q73="y")),(AND(P74="y",Q74="y"))),"Rover Error","")</f>
      </c>
      <c r="Q72" s="387"/>
      <c r="R72" s="113"/>
      <c r="S72" s="387">
        <f>IF(OR(((S73+T73)&gt;4),(S74+T74)&gt;4),"Error too many boulders","")</f>
      </c>
      <c r="T72" s="113"/>
      <c r="U72" s="128"/>
      <c r="V72" s="70"/>
      <c r="AB72" s="12"/>
      <c r="AC72" s="12"/>
      <c r="AD72" s="12"/>
      <c r="AE72" s="12"/>
      <c r="AF72" s="11"/>
      <c r="AG72" s="11"/>
      <c r="AH72" s="12"/>
      <c r="AI72" s="12"/>
      <c r="AJ72" s="12"/>
      <c r="AK72" s="12"/>
      <c r="AL72" s="12"/>
      <c r="AM72" s="9"/>
      <c r="AN72" s="9"/>
      <c r="AO72" s="9"/>
      <c r="AP72" s="9"/>
      <c r="BC72" s="440"/>
      <c r="BD72" s="272"/>
      <c r="BE72" s="272"/>
      <c r="BF72" s="272"/>
      <c r="BG72" s="272"/>
      <c r="BH72" s="272"/>
      <c r="BI72" s="272"/>
    </row>
    <row r="73" spans="1:61" ht="23.25" thickBot="1">
      <c r="A73" s="436"/>
      <c r="B73" s="157">
        <v>1</v>
      </c>
      <c r="C73" s="59"/>
      <c r="D73" s="60" t="str">
        <f>+$AQ$26</f>
        <v>Red Rover</v>
      </c>
      <c r="E73" s="13">
        <f>(IF(F73="y",$F$4,0))+(IF(I73="y",$I$4,0))+(IF(G73="y",$G$4,0))+(IF(H73="y",$H$4,0))+(IF(J73="y",$J$4,0))+(IF(K73="y",$K$4,0))+(IF(L73="y",$L$4,0))+(IF(M73="y",$M$4,0))+(IF(N73="y",$N$4,0))+(IF(O73="y",$O$4,0))+(IF(P73="y",$P$4,0))+(IF(Q73="y",$Q$4,0))+((OR(IF(R73=0,R73=" ",0)))+(IF(R73=3,49))+(IF(R73=2,31))+(IF(R73=1,27))+(S73*$S$4)+(T73*$T$4))</f>
        <v>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416"/>
      <c r="V73" s="70"/>
      <c r="AB73" s="12"/>
      <c r="AC73" s="12"/>
      <c r="AD73" s="12"/>
      <c r="AE73" s="12"/>
      <c r="AF73" s="11"/>
      <c r="AG73" s="11"/>
      <c r="AH73" s="12"/>
      <c r="AI73" s="12"/>
      <c r="AJ73" s="12"/>
      <c r="AK73" s="12"/>
      <c r="AL73" s="12"/>
      <c r="AM73" s="9"/>
      <c r="AN73" s="9"/>
      <c r="AO73" s="9"/>
      <c r="AP73" s="9"/>
      <c r="BC73" s="440"/>
      <c r="BD73" s="272"/>
      <c r="BE73" s="272"/>
      <c r="BF73" s="272"/>
      <c r="BG73" s="272"/>
      <c r="BH73" s="272"/>
      <c r="BI73" s="272"/>
    </row>
    <row r="74" spans="1:61" ht="24" thickBot="1">
      <c r="A74" s="436"/>
      <c r="B74" s="158">
        <v>2</v>
      </c>
      <c r="C74" s="64"/>
      <c r="D74" s="60" t="str">
        <f>+$AQ$21</f>
        <v>Marz Bars</v>
      </c>
      <c r="E74" s="13">
        <f>(IF(F74="y",$F$4,0))+(IF(I74="y",$I$4,0))+(IF(G74="y",$G$4,0))+(IF(H74="y",$H$4,0))+(IF(J74="y",$J$4,0))+(IF(K74="y",$K$4,0))+(IF(L74="y",$L$4,0))+(IF(M74="y",$M$4,0))+(IF(N74="y",$N$4,0))+(IF(O74="y",$O$4,0))+(IF(P74="y",$P$4,0))+(IF(Q74="y",$Q$4,0))+((OR(IF(R74=0,R74=" ",0)))+(IF(R74=3,49))+(IF(R74=2,31))+(IF(R74=1,27))+(S74*$S$4)+(T74*$T$4))</f>
        <v>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416"/>
      <c r="V74" s="70"/>
      <c r="AB74" s="12"/>
      <c r="AC74" s="12"/>
      <c r="AD74" s="12"/>
      <c r="AE74" s="12"/>
      <c r="AF74" s="11"/>
      <c r="AG74" s="11"/>
      <c r="AH74" s="12"/>
      <c r="AI74" s="12"/>
      <c r="AJ74" s="12"/>
      <c r="AK74" s="12"/>
      <c r="AL74" s="12"/>
      <c r="AM74" s="9"/>
      <c r="AN74" s="9"/>
      <c r="AO74" s="9"/>
      <c r="AP74" s="9"/>
      <c r="BC74" s="440"/>
      <c r="BD74" s="272"/>
      <c r="BE74" s="272"/>
      <c r="BF74" s="272"/>
      <c r="BG74" s="272"/>
      <c r="BH74" s="272"/>
      <c r="BI74" s="272"/>
    </row>
    <row r="75" spans="1:61" ht="17.25" customHeight="1" thickBot="1">
      <c r="A75" s="436"/>
      <c r="B75" s="72" t="s">
        <v>30</v>
      </c>
      <c r="C75" s="71" t="s">
        <v>31</v>
      </c>
      <c r="D75" s="72" t="s">
        <v>3</v>
      </c>
      <c r="E75" s="109"/>
      <c r="F75" s="110"/>
      <c r="G75" s="387">
        <f>IF(OR((AND(G76="y",H76="y")),(AND(G77="y",H77="y"))),"Too Many Entries","")</f>
      </c>
      <c r="H75" s="387"/>
      <c r="I75" s="111"/>
      <c r="J75" s="387">
        <f>IF(OR((AND(J76="y",K76="y")),(AND(J77="y",K77="y"))),"Too Much Dust","")</f>
      </c>
      <c r="K75" s="387"/>
      <c r="L75" s="387">
        <f>IF(OR((AND(L76="y",OR(M76="y",N76="y"))),(AND(M76="y",OR(L76="y",N76="y"))),(AND(N76="y",OR(L76="y",M76="y")))),"Err in Module Entries","")</f>
      </c>
      <c r="M75" s="417"/>
      <c r="N75" s="417"/>
      <c r="O75" s="112"/>
      <c r="P75" s="387">
        <f>IF(OR((AND(P76="y",Q76="y")),(AND(P77="y",Q77="y"))),"Rover Error","")</f>
      </c>
      <c r="Q75" s="387"/>
      <c r="R75" s="113"/>
      <c r="S75" s="387">
        <f>IF(OR(((S76+T76)&gt;4),(S77+T77)&gt;4),"Error too many boulders","")</f>
      </c>
      <c r="T75" s="113"/>
      <c r="U75" s="128"/>
      <c r="V75" s="70"/>
      <c r="AB75" s="12"/>
      <c r="AC75" s="12"/>
      <c r="AD75" s="12"/>
      <c r="AE75" s="12"/>
      <c r="AF75" s="11"/>
      <c r="AG75" s="11"/>
      <c r="AH75" s="12"/>
      <c r="AI75" s="12"/>
      <c r="AJ75" s="12"/>
      <c r="AK75" s="12"/>
      <c r="AL75" s="12"/>
      <c r="AM75" s="9"/>
      <c r="AN75" s="9"/>
      <c r="AO75" s="9"/>
      <c r="AP75" s="9"/>
      <c r="BC75" s="440"/>
      <c r="BD75" s="272"/>
      <c r="BE75" s="272"/>
      <c r="BF75" s="272"/>
      <c r="BG75" s="272"/>
      <c r="BH75" s="272"/>
      <c r="BI75" s="272"/>
    </row>
    <row r="76" spans="1:61" ht="23.25" thickBot="1">
      <c r="A76" s="436"/>
      <c r="B76" s="157">
        <v>1</v>
      </c>
      <c r="C76" s="59"/>
      <c r="D76" s="60" t="str">
        <f>+$AQ$25</f>
        <v>DogBots</v>
      </c>
      <c r="E76" s="13">
        <f>(IF(F76="y",$F$4,0))+(IF(I76="y",$I$4,0))+(IF(G76="y",$G$4,0))+(IF(H76="y",$H$4,0))+(IF(J76="y",$J$4,0))+(IF(K76="y",$K$4,0))+(IF(L76="y",$L$4,0))+(IF(M76="y",$M$4,0))+(IF(N76="y",$N$4,0))+(IF(O76="y",$O$4,0))+(IF(P76="y",$P$4,0))+(IF(Q76="y",$Q$4,0))+((OR(IF(R76=0,R76=" ",0)))+(IF(R76=3,49))+(IF(R76=2,31))+(IF(R76=1,27))+(S76*$S$4)+(T76*$T$4))</f>
        <v>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416"/>
      <c r="V76" s="70"/>
      <c r="AB76" s="12"/>
      <c r="AC76" s="12"/>
      <c r="AD76" s="12"/>
      <c r="AE76" s="12"/>
      <c r="AF76" s="11"/>
      <c r="AG76" s="11"/>
      <c r="AH76" s="12"/>
      <c r="AI76" s="12"/>
      <c r="AJ76" s="12"/>
      <c r="AK76" s="12"/>
      <c r="AL76" s="12"/>
      <c r="AM76" s="9"/>
      <c r="AN76" s="9"/>
      <c r="AO76" s="9"/>
      <c r="AP76" s="9"/>
      <c r="BC76" s="440"/>
      <c r="BD76" s="272"/>
      <c r="BE76" s="272"/>
      <c r="BF76" s="272"/>
      <c r="BG76" s="272"/>
      <c r="BH76" s="272"/>
      <c r="BI76" s="272"/>
    </row>
    <row r="77" spans="1:61" ht="24" thickBot="1">
      <c r="A77" s="436"/>
      <c r="B77" s="158">
        <v>2</v>
      </c>
      <c r="C77" s="64"/>
      <c r="D77" s="60" t="str">
        <f>+$AQ$22</f>
        <v>Robo Raiders</v>
      </c>
      <c r="E77" s="13">
        <f>(IF(F77="y",$F$4,0))+(IF(I77="y",$I$4,0))+(IF(G77="y",$G$4,0))+(IF(H77="y",$H$4,0))+(IF(J77="y",$J$4,0))+(IF(K77="y",$K$4,0))+(IF(L77="y",$L$4,0))+(IF(M77="y",$M$4,0))+(IF(N77="y",$N$4,0))+(IF(O77="y",$O$4,0))+(IF(P77="y",$P$4,0))+(IF(Q77="y",$Q$4,0))+((OR(IF(R77=0,R77=" ",0)))+(IF(R77=3,49))+(IF(R77=2,31))+(IF(R77=1,27))+(S77*$S$4)+(T77*$T$4))</f>
        <v>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416"/>
      <c r="V77" s="70"/>
      <c r="AB77" s="12"/>
      <c r="AC77" s="12"/>
      <c r="AD77" s="12"/>
      <c r="AE77" s="12"/>
      <c r="AF77" s="11"/>
      <c r="AG77" s="11"/>
      <c r="AH77" s="12"/>
      <c r="AI77" s="12"/>
      <c r="AJ77" s="12"/>
      <c r="AK77" s="12"/>
      <c r="AL77" s="12"/>
      <c r="AM77" s="9"/>
      <c r="AN77" s="9"/>
      <c r="AO77" s="9"/>
      <c r="AP77" s="9"/>
      <c r="BC77" s="440"/>
      <c r="BD77" s="272"/>
      <c r="BE77" s="272"/>
      <c r="BF77" s="272"/>
      <c r="BG77" s="272"/>
      <c r="BH77" s="272"/>
      <c r="BI77" s="272"/>
    </row>
    <row r="78" spans="1:61" ht="17.25" customHeight="1" thickBot="1">
      <c r="A78" s="436"/>
      <c r="B78" s="72" t="s">
        <v>30</v>
      </c>
      <c r="C78" s="71" t="s">
        <v>31</v>
      </c>
      <c r="D78" s="72" t="s">
        <v>3</v>
      </c>
      <c r="E78" s="109"/>
      <c r="F78" s="110"/>
      <c r="G78" s="387">
        <f>IF(OR((AND(G79="y",H79="y")),(AND(G80="y",H80="y"))),"Too Many Entries","")</f>
      </c>
      <c r="H78" s="387"/>
      <c r="I78" s="111"/>
      <c r="J78" s="387">
        <f>IF(OR((AND(J79="y",K79="y")),(AND(J80="y",K80="y"))),"Too Much Dust","")</f>
      </c>
      <c r="K78" s="387"/>
      <c r="L78" s="387">
        <f>IF(OR((AND(L79="y",OR(M79="y",N79="y"))),(AND(M79="y",OR(L79="y",N79="y"))),(AND(N79="y",OR(L79="y",M79="y")))),"Err in Module Entries","")</f>
      </c>
      <c r="M78" s="417"/>
      <c r="N78" s="417"/>
      <c r="O78" s="112"/>
      <c r="P78" s="387">
        <f>IF(OR((AND(P79="y",Q79="y")),(AND(P80="y",Q80="y"))),"Rover Error","")</f>
      </c>
      <c r="Q78" s="387"/>
      <c r="R78" s="113"/>
      <c r="S78" s="387">
        <f>IF(OR(((S79+T79)&gt;4),(S80+T80)&gt;4),"Error too many boulders","")</f>
      </c>
      <c r="T78" s="113"/>
      <c r="U78" s="128"/>
      <c r="V78" s="70"/>
      <c r="AB78" s="12"/>
      <c r="AC78" s="12"/>
      <c r="AD78" s="12"/>
      <c r="AE78" s="12"/>
      <c r="AF78" s="11"/>
      <c r="AG78" s="11"/>
      <c r="AH78" s="12"/>
      <c r="AI78" s="12"/>
      <c r="AJ78" s="12"/>
      <c r="AK78" s="12"/>
      <c r="AL78" s="12"/>
      <c r="AM78" s="9"/>
      <c r="AN78" s="9"/>
      <c r="AO78" s="9"/>
      <c r="AP78" s="9"/>
      <c r="BC78" s="440"/>
      <c r="BD78" s="272"/>
      <c r="BE78" s="272"/>
      <c r="BF78" s="272"/>
      <c r="BG78" s="272"/>
      <c r="BH78" s="272"/>
      <c r="BI78" s="272"/>
    </row>
    <row r="79" spans="1:61" ht="23.25" thickBot="1">
      <c r="A79" s="436"/>
      <c r="B79" s="157">
        <v>1</v>
      </c>
      <c r="C79" s="59"/>
      <c r="D79" s="60" t="str">
        <f>+$AQ$24</f>
        <v>Happy Hippos</v>
      </c>
      <c r="E79" s="13">
        <f>(IF(F79="y",$F$4,0))+(IF(I79="y",$I$4,0))+(IF(G79="y",$G$4,0))+(IF(H79="y",$H$4,0))+(IF(J79="y",$J$4,0))+(IF(K79="y",$K$4,0))+(IF(L79="y",$L$4,0))+(IF(M79="y",$M$4,0))+(IF(N79="y",$N$4,0))+(IF(O79="y",$O$4,0))+(IF(P79="y",$P$4,0))+(IF(Q79="y",$Q$4,0))+((OR(IF(R79=0,R79=" ",0)))+(IF(R79=3,49))+(IF(R79=2,31))+(IF(R79=1,27))+(S79*$S$4)+(T79*$T$4))</f>
        <v>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416"/>
      <c r="V79" s="70"/>
      <c r="AB79" s="12"/>
      <c r="AC79" s="12"/>
      <c r="AD79" s="12"/>
      <c r="AE79" s="12"/>
      <c r="AF79" s="11"/>
      <c r="AG79" s="11"/>
      <c r="AH79" s="12"/>
      <c r="AI79" s="12"/>
      <c r="AJ79" s="12"/>
      <c r="AK79" s="12"/>
      <c r="AL79" s="12"/>
      <c r="AM79" s="9"/>
      <c r="AN79" s="9"/>
      <c r="AO79" s="9"/>
      <c r="AP79" s="9"/>
      <c r="BC79" s="440"/>
      <c r="BD79" s="272"/>
      <c r="BE79" s="272"/>
      <c r="BF79" s="272"/>
      <c r="BG79" s="272"/>
      <c r="BH79" s="272"/>
      <c r="BI79" s="272"/>
    </row>
    <row r="80" spans="1:61" ht="24" thickBot="1">
      <c r="A80" s="437"/>
      <c r="B80" s="158">
        <v>2</v>
      </c>
      <c r="C80" s="64"/>
      <c r="D80" s="60" t="str">
        <f>+$AQ$23</f>
        <v>Earthlings</v>
      </c>
      <c r="E80" s="13">
        <f>(IF(F80="y",$F$4,0))+(IF(I80="y",$I$4,0))+(IF(G80="y",$G$4,0))+(IF(H80="y",$H$4,0))+(IF(J80="y",$J$4,0))+(IF(K80="y",$K$4,0))+(IF(L80="y",$L$4,0))+(IF(M80="y",$M$4,0))+(IF(N80="y",$N$4,0))+(IF(O80="y",$O$4,0))+(IF(P80="y",$P$4,0))+(IF(Q80="y",$Q$4,0))+((OR(IF(R80=0,R80=" ",0)))+(IF(R80=3,49))+(IF(R80=2,31))+(IF(R80=1,27))+(S80*$S$4)+(T80*$T$4))</f>
        <v>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416"/>
      <c r="V80" s="70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9"/>
      <c r="AN80" s="9"/>
      <c r="AO80" s="9"/>
      <c r="AP80" s="9"/>
      <c r="BC80" s="440"/>
      <c r="BD80" s="272"/>
      <c r="BE80" s="272"/>
      <c r="BF80" s="272"/>
      <c r="BG80" s="272"/>
      <c r="BH80" s="272"/>
      <c r="BI80" s="272"/>
    </row>
    <row r="81" spans="2:42" ht="6.75" customHeight="1" thickBot="1">
      <c r="B81" s="160"/>
      <c r="C81" s="93"/>
      <c r="D81" s="94"/>
      <c r="E81" s="95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91"/>
      <c r="V81" s="70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9"/>
      <c r="AN81" s="9"/>
      <c r="AO81" s="9"/>
      <c r="AP81" s="9"/>
    </row>
    <row r="82" spans="1:61" ht="17.25" customHeight="1" thickBot="1">
      <c r="A82" s="435" t="s">
        <v>47</v>
      </c>
      <c r="B82" s="72" t="s">
        <v>30</v>
      </c>
      <c r="C82" s="71" t="s">
        <v>31</v>
      </c>
      <c r="D82" s="72" t="s">
        <v>3</v>
      </c>
      <c r="E82" s="109"/>
      <c r="F82" s="110"/>
      <c r="G82" s="387">
        <f>IF(OR((AND(G83="y",H83="y")),(AND(G84="y",H84="y"))),"Too Many Entries","")</f>
      </c>
      <c r="H82" s="387"/>
      <c r="I82" s="111"/>
      <c r="J82" s="387">
        <f>IF(OR((AND(J83="y",K83="y")),(AND(J84="y",K84="y"))),"Too Much Dust","")</f>
      </c>
      <c r="K82" s="387"/>
      <c r="L82" s="387">
        <f>IF(OR((AND(L83="y",OR(M83="y",N83="y"))),(AND(M83="y",OR(L83="y",N83="y"))),(AND(N83="y",OR(L83="y",M83="y")))),"Err in Module Entries","")</f>
      </c>
      <c r="M82" s="417"/>
      <c r="N82" s="417"/>
      <c r="O82" s="112"/>
      <c r="P82" s="387">
        <f>IF(OR((AND(P83="y",Q83="y")),(AND(P84="y",Q84="y"))),"Rover Error","")</f>
      </c>
      <c r="Q82" s="387"/>
      <c r="R82" s="113"/>
      <c r="S82" s="387">
        <f>IF(OR(((S83+T83)&gt;4),(S84+T84)&gt;4),"Error too many boulders","")</f>
      </c>
      <c r="T82" s="113"/>
      <c r="U82" s="128"/>
      <c r="V82" s="70"/>
      <c r="AB82" s="70"/>
      <c r="AC82" s="70"/>
      <c r="AD82" s="70"/>
      <c r="AE82" s="70"/>
      <c r="AF82" s="70"/>
      <c r="AG82" s="70"/>
      <c r="AH82" s="70"/>
      <c r="AI82" s="70"/>
      <c r="AJ82" s="70"/>
      <c r="AK82" s="12"/>
      <c r="AL82" s="12"/>
      <c r="AM82" s="9"/>
      <c r="AN82" s="9"/>
      <c r="AO82" s="9"/>
      <c r="AP82" s="9"/>
      <c r="BC82" s="440"/>
      <c r="BD82" s="272"/>
      <c r="BE82" s="272"/>
      <c r="BF82" s="272"/>
      <c r="BG82" s="272"/>
      <c r="BH82" s="272"/>
      <c r="BI82" s="272"/>
    </row>
    <row r="83" spans="1:61" ht="23.25" thickBot="1">
      <c r="A83" s="436"/>
      <c r="B83" s="157">
        <v>1</v>
      </c>
      <c r="C83" s="59"/>
      <c r="D83" s="60"/>
      <c r="E83" s="13">
        <f>(IF(F83="y",$F$4,0))+(IF(I83="y",$I$4,0))+(IF(G83="y",$G$4,0))+(IF(H83="y",$H$4,0))+(IF(J83="y",$J$4,0))+(IF(K83="y",$K$4,0))+(IF(L83="y",$L$4,0))+(IF(M83="y",$M$4,0))+(IF(N83="y",$N$4,0))+(IF(O83="y",$O$4,0))+(IF(P83="y",$P$4,0))+(IF(Q83="y",$Q$4,0))+((OR(IF(R83=0,R83=" ",0)))+(IF(R83=3,49))+(IF(R83=2,31))+(IF(R83=1,27))+(S83*$S$4)+(T83*$T$4))</f>
        <v>0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416"/>
      <c r="V83" s="70"/>
      <c r="AK83" s="9"/>
      <c r="AL83" s="126"/>
      <c r="AM83" s="9"/>
      <c r="AN83" s="9"/>
      <c r="AO83" s="9"/>
      <c r="AP83" s="9"/>
      <c r="BC83" s="440"/>
      <c r="BD83" s="272"/>
      <c r="BE83" s="272"/>
      <c r="BF83" s="272"/>
      <c r="BG83" s="272"/>
      <c r="BH83" s="272"/>
      <c r="BI83" s="272"/>
    </row>
    <row r="84" spans="1:61" ht="22.5" customHeight="1" thickBot="1">
      <c r="A84" s="436"/>
      <c r="B84" s="158">
        <v>2</v>
      </c>
      <c r="C84" s="64"/>
      <c r="D84" s="60"/>
      <c r="E84" s="13">
        <f>(IF(F84="y",$F$4,0))+(IF(I84="y",$I$4,0))+(IF(G84="y",$G$4,0))+(IF(H84="y",$H$4,0))+(IF(J84="y",$J$4,0))+(IF(K84="y",$K$4,0))+(IF(L84="y",$L$4,0))+(IF(M84="y",$M$4,0))+(IF(N84="y",$N$4,0))+(IF(O84="y",$O$4,0))+(IF(P84="y",$P$4,0))+(IF(Q84="y",$Q$4,0))+((OR(IF(R84=0,R84=" ",0)))+(IF(R84=3,49))+(IF(R84=2,31))+(IF(R84=1,27))+(S84*$S$4)+(T84*$T$4))</f>
        <v>0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416"/>
      <c r="V84" s="70"/>
      <c r="AB84" s="70"/>
      <c r="AC84" s="70"/>
      <c r="AD84" s="268"/>
      <c r="AE84" s="268"/>
      <c r="AF84" s="70"/>
      <c r="AG84" s="70"/>
      <c r="AH84" s="70"/>
      <c r="AI84" s="70"/>
      <c r="AJ84" s="70"/>
      <c r="AK84" s="12"/>
      <c r="AL84" s="126"/>
      <c r="AM84" s="9"/>
      <c r="AN84" s="9"/>
      <c r="AO84" s="9"/>
      <c r="AP84" s="9"/>
      <c r="BC84" s="440"/>
      <c r="BD84" s="272"/>
      <c r="BE84" s="272"/>
      <c r="BF84" s="272"/>
      <c r="BG84" s="272"/>
      <c r="BH84" s="272"/>
      <c r="BI84" s="272"/>
    </row>
    <row r="85" spans="1:61" ht="17.25" customHeight="1" thickBot="1">
      <c r="A85" s="436"/>
      <c r="B85" s="72" t="s">
        <v>30</v>
      </c>
      <c r="C85" s="71" t="s">
        <v>31</v>
      </c>
      <c r="D85" s="72" t="s">
        <v>3</v>
      </c>
      <c r="E85" s="109"/>
      <c r="F85" s="110"/>
      <c r="G85" s="387">
        <f>IF(OR((AND(G86="y",H86="y")),(AND(G87="y",H87="y"))),"Too Many Entries","")</f>
      </c>
      <c r="H85" s="387"/>
      <c r="I85" s="111"/>
      <c r="J85" s="387">
        <f>IF(OR((AND(J86="y",K86="y")),(AND(J87="y",K87="y"))),"Too Much Dust","")</f>
      </c>
      <c r="K85" s="387"/>
      <c r="L85" s="387">
        <f>IF(OR((AND(L86="y",OR(M86="y",N86="y"))),(AND(M86="y",OR(L86="y",N86="y"))),(AND(N86="y",OR(L86="y",M86="y")))),"Err in Module Entries","")</f>
      </c>
      <c r="M85" s="417"/>
      <c r="N85" s="417"/>
      <c r="O85" s="112"/>
      <c r="P85" s="387">
        <f>IF(OR((AND(P86="y",Q86="y")),(AND(P87="y",Q87="y"))),"Rover Error","")</f>
      </c>
      <c r="Q85" s="387"/>
      <c r="R85" s="113"/>
      <c r="S85" s="387">
        <f>IF(OR(((S86+T86)&gt;4),(S87+T87)&gt;4),"Error too many boulders","")</f>
      </c>
      <c r="T85" s="113"/>
      <c r="U85" s="128"/>
      <c r="V85" s="70"/>
      <c r="AB85" s="70"/>
      <c r="AC85" s="70"/>
      <c r="AD85" s="70"/>
      <c r="AE85" s="269"/>
      <c r="AF85" s="214"/>
      <c r="AG85" s="12"/>
      <c r="AH85" s="70"/>
      <c r="AI85" s="70"/>
      <c r="AJ85" s="70"/>
      <c r="AK85" s="12"/>
      <c r="AL85" s="126"/>
      <c r="AM85" s="9"/>
      <c r="AN85" s="9"/>
      <c r="AO85" s="9"/>
      <c r="AP85" s="9"/>
      <c r="BC85" s="440"/>
      <c r="BD85" s="272"/>
      <c r="BE85" s="272"/>
      <c r="BF85" s="272"/>
      <c r="BG85" s="272"/>
      <c r="BH85" s="272"/>
      <c r="BI85" s="272"/>
    </row>
    <row r="86" spans="1:61" ht="23.25" thickBot="1">
      <c r="A86" s="436"/>
      <c r="B86" s="157">
        <v>1</v>
      </c>
      <c r="C86" s="59"/>
      <c r="D86" s="60"/>
      <c r="E86" s="13">
        <f>(IF(F86="y",$F$4,0))+(IF(I86="y",$I$4,0))+(IF(G86="y",$G$4,0))+(IF(H86="y",$H$4,0))+(IF(J86="y",$J$4,0))+(IF(K86="y",$K$4,0))+(IF(L86="y",$L$4,0))+(IF(M86="y",$M$4,0))+(IF(N86="y",$N$4,0))+(IF(O86="y",$O$4,0))+(IF(P86="y",$P$4,0))+(IF(Q86="y",$Q$4,0))+((OR(IF(R86=0,R86=" ",0)))+(IF(R86=3,49))+(IF(R86=2,31))+(IF(R86=1,27))+(S86*$S$4)+(T86*$T$4))</f>
        <v>0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416"/>
      <c r="V86" s="70"/>
      <c r="AB86" s="70"/>
      <c r="AC86" s="70"/>
      <c r="AD86" s="70"/>
      <c r="AE86" s="70"/>
      <c r="AF86" s="270"/>
      <c r="AG86" s="12"/>
      <c r="AH86" s="70"/>
      <c r="AI86" s="70"/>
      <c r="AJ86" s="70"/>
      <c r="AK86" s="12"/>
      <c r="AL86" s="126"/>
      <c r="AM86" s="9"/>
      <c r="AN86" s="9"/>
      <c r="AO86" s="12"/>
      <c r="AP86" s="12"/>
      <c r="BC86" s="440"/>
      <c r="BD86" s="272"/>
      <c r="BE86" s="272"/>
      <c r="BF86" s="272"/>
      <c r="BG86" s="272"/>
      <c r="BH86" s="272"/>
      <c r="BI86" s="272"/>
    </row>
    <row r="87" spans="1:61" ht="24" thickBot="1">
      <c r="A87" s="437"/>
      <c r="B87" s="158">
        <v>2</v>
      </c>
      <c r="C87" s="64"/>
      <c r="D87" s="60"/>
      <c r="E87" s="13">
        <f>(IF(F87="y",$F$4,0))+(IF(I87="y",$I$4,0))+(IF(G87="y",$G$4,0))+(IF(H87="y",$H$4,0))+(IF(J87="y",$J$4,0))+(IF(K87="y",$K$4,0))+(IF(L87="y",$L$4,0))+(IF(M87="y",$M$4,0))+(IF(N87="y",$N$4,0))+(IF(O87="y",$O$4,0))+(IF(P87="y",$P$4,0))+(IF(Q87="y",$Q$4,0))+((OR(IF(R87=0,R87=" ",0)))+(IF(R87=3,49))+(IF(R87=2,31))+(IF(R87=1,27))+(S87*$S$4)+(T87*$T$4))</f>
        <v>0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416"/>
      <c r="V87" s="70"/>
      <c r="AB87" s="12"/>
      <c r="AC87" s="214"/>
      <c r="AD87" s="214"/>
      <c r="AE87" s="214"/>
      <c r="AF87" s="70"/>
      <c r="AG87" s="12"/>
      <c r="AH87" s="266"/>
      <c r="AI87" s="12"/>
      <c r="AJ87" s="90"/>
      <c r="AK87" s="12"/>
      <c r="AL87" s="126"/>
      <c r="AM87" s="9"/>
      <c r="AN87" s="9"/>
      <c r="AO87" s="9"/>
      <c r="AP87" s="9"/>
      <c r="BC87" s="440"/>
      <c r="BD87" s="272"/>
      <c r="BE87" s="272"/>
      <c r="BF87" s="272"/>
      <c r="BG87" s="272"/>
      <c r="BH87" s="272"/>
      <c r="BI87" s="272"/>
    </row>
    <row r="88" spans="2:42" ht="10.5" customHeight="1" thickBot="1">
      <c r="B88" s="160"/>
      <c r="C88" s="93"/>
      <c r="D88" s="94"/>
      <c r="E88" s="95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91"/>
      <c r="V88" s="70"/>
      <c r="AB88" s="12"/>
      <c r="AC88" s="270"/>
      <c r="AD88" s="270"/>
      <c r="AE88" s="270"/>
      <c r="AF88" s="70"/>
      <c r="AG88" s="70"/>
      <c r="AH88" s="12"/>
      <c r="AI88" s="12"/>
      <c r="AJ88" s="12"/>
      <c r="AK88" s="12"/>
      <c r="AL88" s="126"/>
      <c r="AM88" s="9"/>
      <c r="AN88" s="9"/>
      <c r="AO88" s="9"/>
      <c r="AP88" s="9"/>
    </row>
    <row r="89" spans="1:61" ht="17.25" customHeight="1" thickBot="1">
      <c r="A89" s="435" t="s">
        <v>48</v>
      </c>
      <c r="B89" s="72" t="s">
        <v>30</v>
      </c>
      <c r="C89" s="71" t="s">
        <v>31</v>
      </c>
      <c r="D89" s="72" t="s">
        <v>3</v>
      </c>
      <c r="E89" s="109"/>
      <c r="F89" s="110"/>
      <c r="G89" s="387">
        <f>IF(OR((AND(G90="y",H90="y")),(AND(G91="y",H91="y"))),"Too Many Entries","")</f>
      </c>
      <c r="H89" s="387"/>
      <c r="I89" s="111"/>
      <c r="J89" s="387">
        <f>IF(OR((AND(J90="y",K90="y")),(AND(J91="y",K91="y"))),"Too Much Dust","")</f>
      </c>
      <c r="K89" s="387"/>
      <c r="L89" s="387">
        <f>IF(OR((AND(L90="y",OR(M90="y",N90="y"))),(AND(M90="y",OR(L90="y",N90="y"))),(AND(N90="y",OR(L90="y",M90="y")))),"Err in Module Entries","")</f>
      </c>
      <c r="M89" s="417"/>
      <c r="N89" s="417"/>
      <c r="O89" s="112"/>
      <c r="P89" s="387">
        <f>IF(OR((AND(P90="y",Q90="y")),(AND(P91="y",Q91="y"))),"Rover Error","")</f>
      </c>
      <c r="Q89" s="387"/>
      <c r="R89" s="113"/>
      <c r="S89" s="387">
        <f>IF(OR(((S90+T90)&gt;4),(S91+T91)&gt;4),"Error too many boulders","")</f>
      </c>
      <c r="T89" s="113"/>
      <c r="U89" s="128"/>
      <c r="V89" s="70"/>
      <c r="AB89" s="266"/>
      <c r="AC89" s="12"/>
      <c r="AD89" s="12"/>
      <c r="AE89" s="12"/>
      <c r="AF89" s="12"/>
      <c r="AG89" s="267"/>
      <c r="AH89" s="266"/>
      <c r="AI89" s="12"/>
      <c r="AJ89" s="90"/>
      <c r="AK89" s="12"/>
      <c r="AL89" s="126"/>
      <c r="AM89" s="9"/>
      <c r="AN89" s="9"/>
      <c r="AO89" s="9"/>
      <c r="AP89" s="9"/>
      <c r="BC89" s="440"/>
      <c r="BD89" s="272"/>
      <c r="BE89" s="272"/>
      <c r="BF89" s="272"/>
      <c r="BG89" s="272"/>
      <c r="BH89" s="272"/>
      <c r="BI89" s="272"/>
    </row>
    <row r="90" spans="1:61" ht="23.25" thickBot="1">
      <c r="A90" s="436"/>
      <c r="B90" s="157">
        <v>1</v>
      </c>
      <c r="C90" s="59"/>
      <c r="D90" s="60"/>
      <c r="E90" s="13">
        <f>(IF(F90="y",$F$4,0))+(IF(I90="y",$I$4,0))+(IF(G90="y",$G$4,0))+(IF(H90="y",$H$4,0))+(IF(J90="y",$J$4,0))+(IF(K90="y",$K$4,0))+(IF(L90="y",$L$4,0))+(IF(M90="y",$M$4,0))+(IF(N90="y",$N$4,0))+(IF(O90="y",$O$4,0))+(IF(P90="y",$P$4,0))+(IF(Q90="y",$Q$4,0))+((OR(IF(R90=0,R90=" ",0)))+(IF(R90=3,49))+(IF(R90=2,31))+(IF(R90=1,27))+(S90*$S$4)+(T90*$T$4))</f>
        <v>0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416"/>
      <c r="V90" s="70"/>
      <c r="AB90" s="12"/>
      <c r="AC90" s="12"/>
      <c r="AD90" s="12"/>
      <c r="AE90" s="12"/>
      <c r="AF90" s="12"/>
      <c r="AG90" s="11"/>
      <c r="AH90" s="12"/>
      <c r="AI90" s="12"/>
      <c r="AJ90" s="12"/>
      <c r="AK90" s="12"/>
      <c r="AL90" s="126"/>
      <c r="AM90" s="9"/>
      <c r="AN90" s="9"/>
      <c r="AO90" s="9"/>
      <c r="AP90" s="9"/>
      <c r="BC90" s="440"/>
      <c r="BD90" s="272"/>
      <c r="BE90" s="272"/>
      <c r="BF90" s="272"/>
      <c r="BG90" s="272"/>
      <c r="BH90" s="272"/>
      <c r="BI90" s="272"/>
    </row>
    <row r="91" spans="1:61" ht="24" thickBot="1">
      <c r="A91" s="437"/>
      <c r="B91" s="158">
        <v>2</v>
      </c>
      <c r="C91" s="64"/>
      <c r="D91" s="60"/>
      <c r="E91" s="13">
        <f>(IF(F91="y",$F$4,0))+(IF(I91="y",$I$4,0))+(IF(G91="y",$G$4,0))+(IF(H91="y",$H$4,0))+(IF(J91="y",$J$4,0))+(IF(K91="y",$K$4,0))+(IF(L91="y",$L$4,0))+(IF(M91="y",$M$4,0))+(IF(N91="y",$N$4,0))+(IF(O91="y",$O$4,0))+(IF(P91="y",$P$4,0))+(IF(Q91="y",$Q$4,0))+((OR(IF(R91=0,R91=" ",0)))+(IF(R91=3,49))+(IF(R91=2,31))+(IF(R91=1,27))+(S91*$S$4)+(T91*$T$4))</f>
        <v>0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416"/>
      <c r="V91" s="70"/>
      <c r="AB91" s="12"/>
      <c r="AC91" s="12"/>
      <c r="AD91" s="12"/>
      <c r="AE91" s="12"/>
      <c r="AF91" s="12"/>
      <c r="AG91" s="11"/>
      <c r="AH91" s="12"/>
      <c r="AI91" s="12"/>
      <c r="AJ91" s="12"/>
      <c r="AK91" s="12"/>
      <c r="AL91" s="126"/>
      <c r="AM91" s="9"/>
      <c r="AN91" s="9"/>
      <c r="AO91" s="9"/>
      <c r="AP91" s="9"/>
      <c r="BC91" s="440"/>
      <c r="BD91" s="272"/>
      <c r="BE91" s="272"/>
      <c r="BF91" s="272"/>
      <c r="BG91" s="272"/>
      <c r="BH91" s="272"/>
      <c r="BI91" s="272"/>
    </row>
    <row r="92" spans="2:40" ht="23.25">
      <c r="B92" s="161"/>
      <c r="V92" s="70"/>
      <c r="AB92" s="12"/>
      <c r="AC92" s="12"/>
      <c r="AD92" s="12"/>
      <c r="AE92" s="12"/>
      <c r="AF92" s="12"/>
      <c r="AG92" s="11"/>
      <c r="AH92" s="12"/>
      <c r="AI92" s="12"/>
      <c r="AJ92" s="12"/>
      <c r="AK92" s="70"/>
      <c r="AL92" s="126"/>
      <c r="AM92" s="9"/>
      <c r="AN92" s="9"/>
    </row>
    <row r="93" spans="2:42" ht="23.25">
      <c r="B93" s="161"/>
      <c r="V93" s="70"/>
      <c r="AB93" s="12"/>
      <c r="AC93" s="12"/>
      <c r="AD93" s="12"/>
      <c r="AE93" s="12"/>
      <c r="AF93" s="12"/>
      <c r="AG93" s="11"/>
      <c r="AH93" s="12"/>
      <c r="AI93" s="12"/>
      <c r="AJ93" s="12"/>
      <c r="AK93" s="12"/>
      <c r="AL93" s="126"/>
      <c r="AM93" s="9"/>
      <c r="AN93" s="9"/>
      <c r="AO93" s="9"/>
      <c r="AP93" s="9"/>
    </row>
    <row r="94" spans="2:37" ht="23.25">
      <c r="B94" s="161"/>
      <c r="V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2:37" ht="23.25">
      <c r="B95" s="161"/>
      <c r="V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</row>
    <row r="96" spans="2:37" ht="23.25">
      <c r="B96" s="161"/>
      <c r="V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2:22" ht="23.25">
      <c r="B97" s="161"/>
      <c r="V97" s="70"/>
    </row>
    <row r="98" ht="23.25">
      <c r="B98" s="161"/>
    </row>
    <row r="99" ht="23.25">
      <c r="B99" s="161"/>
    </row>
    <row r="100" ht="23.25">
      <c r="B100" s="161"/>
    </row>
    <row r="101" ht="23.25">
      <c r="B101" s="161"/>
    </row>
    <row r="102" ht="23.25">
      <c r="B102" s="161"/>
    </row>
    <row r="103" ht="23.25">
      <c r="B103" s="161"/>
    </row>
    <row r="104" ht="23.25">
      <c r="B104" s="161"/>
    </row>
    <row r="105" ht="23.25">
      <c r="B105" s="161"/>
    </row>
    <row r="106" ht="23.25">
      <c r="B106" s="161"/>
    </row>
    <row r="107" ht="23.25">
      <c r="B107" s="161"/>
    </row>
    <row r="108" ht="23.25">
      <c r="B108" s="161"/>
    </row>
    <row r="109" ht="23.25">
      <c r="B109" s="161"/>
    </row>
    <row r="110" ht="23.25">
      <c r="B110" s="161"/>
    </row>
    <row r="111" ht="23.25">
      <c r="B111" s="161"/>
    </row>
    <row r="112" ht="23.25">
      <c r="B112" s="161"/>
    </row>
    <row r="113" ht="23.25">
      <c r="B113" s="161"/>
    </row>
    <row r="114" ht="23.25">
      <c r="B114" s="161"/>
    </row>
    <row r="115" ht="23.25">
      <c r="B115" s="161"/>
    </row>
    <row r="116" ht="23.25">
      <c r="B116" s="161"/>
    </row>
    <row r="117" ht="23.25">
      <c r="B117" s="161"/>
    </row>
    <row r="118" ht="23.25">
      <c r="B118" s="161"/>
    </row>
    <row r="119" ht="23.25">
      <c r="B119" s="161"/>
    </row>
    <row r="120" ht="23.25">
      <c r="B120" s="161"/>
    </row>
    <row r="121" ht="23.25">
      <c r="B121" s="161"/>
    </row>
    <row r="122" ht="23.25">
      <c r="B122" s="161"/>
    </row>
    <row r="123" ht="23.25">
      <c r="B123" s="161"/>
    </row>
    <row r="124" ht="23.25">
      <c r="B124" s="161"/>
    </row>
    <row r="125" ht="23.25">
      <c r="B125" s="161"/>
    </row>
    <row r="126" ht="23.25">
      <c r="B126" s="161"/>
    </row>
    <row r="127" ht="23.25">
      <c r="B127" s="161"/>
    </row>
    <row r="128" ht="23.25">
      <c r="B128" s="161"/>
    </row>
    <row r="129" ht="23.25">
      <c r="B129" s="161"/>
    </row>
    <row r="130" ht="23.25">
      <c r="B130" s="161"/>
    </row>
    <row r="131" ht="23.25">
      <c r="B131" s="161"/>
    </row>
    <row r="132" ht="23.25">
      <c r="B132" s="161"/>
    </row>
    <row r="133" ht="23.25">
      <c r="B133" s="161"/>
    </row>
    <row r="134" ht="23.25">
      <c r="B134" s="161"/>
    </row>
    <row r="135" ht="23.25">
      <c r="B135" s="161"/>
    </row>
    <row r="136" ht="23.25">
      <c r="B136" s="161"/>
    </row>
    <row r="137" ht="23.25">
      <c r="B137" s="161"/>
    </row>
    <row r="138" ht="23.25">
      <c r="B138" s="161"/>
    </row>
    <row r="139" ht="23.25">
      <c r="B139" s="161"/>
    </row>
    <row r="140" ht="23.25">
      <c r="B140" s="161"/>
    </row>
    <row r="141" ht="23.25">
      <c r="B141" s="161"/>
    </row>
    <row r="142" ht="23.25">
      <c r="B142" s="161"/>
    </row>
    <row r="143" ht="23.25">
      <c r="B143" s="161"/>
    </row>
    <row r="144" ht="23.25">
      <c r="B144" s="161"/>
    </row>
    <row r="145" ht="23.25">
      <c r="B145" s="161"/>
    </row>
    <row r="146" ht="23.25">
      <c r="B146" s="161"/>
    </row>
    <row r="147" ht="23.25">
      <c r="B147" s="161"/>
    </row>
    <row r="148" ht="23.25">
      <c r="B148" s="161"/>
    </row>
    <row r="149" ht="23.25">
      <c r="B149" s="161"/>
    </row>
    <row r="150" ht="23.25">
      <c r="B150" s="161"/>
    </row>
    <row r="151" ht="23.25">
      <c r="B151" s="161"/>
    </row>
    <row r="152" ht="23.25">
      <c r="B152" s="161"/>
    </row>
    <row r="153" ht="23.25">
      <c r="B153" s="161"/>
    </row>
    <row r="154" ht="23.25">
      <c r="B154" s="161"/>
    </row>
    <row r="155" ht="23.25">
      <c r="B155" s="161"/>
    </row>
    <row r="156" ht="23.25">
      <c r="B156" s="161"/>
    </row>
    <row r="157" ht="23.25">
      <c r="B157" s="161"/>
    </row>
    <row r="158" ht="23.25">
      <c r="B158" s="161"/>
    </row>
    <row r="159" ht="23.25">
      <c r="B159" s="161"/>
    </row>
    <row r="160" ht="23.25">
      <c r="B160" s="161"/>
    </row>
    <row r="161" ht="23.25">
      <c r="B161" s="161"/>
    </row>
    <row r="162" ht="23.25">
      <c r="B162" s="161"/>
    </row>
    <row r="163" ht="23.25">
      <c r="B163" s="161"/>
    </row>
    <row r="164" ht="23.25">
      <c r="B164" s="161"/>
    </row>
    <row r="165" ht="23.25">
      <c r="B165" s="161"/>
    </row>
    <row r="166" ht="23.25">
      <c r="B166" s="161"/>
    </row>
    <row r="167" ht="23.25">
      <c r="B167" s="161"/>
    </row>
    <row r="168" ht="23.25">
      <c r="B168" s="161"/>
    </row>
    <row r="169" ht="23.25">
      <c r="B169" s="161"/>
    </row>
    <row r="170" ht="23.25">
      <c r="B170" s="161"/>
    </row>
    <row r="171" ht="23.25">
      <c r="B171" s="161"/>
    </row>
    <row r="172" ht="23.25">
      <c r="B172" s="161"/>
    </row>
    <row r="173" ht="23.25">
      <c r="B173" s="161"/>
    </row>
    <row r="174" ht="23.25">
      <c r="B174" s="161"/>
    </row>
    <row r="175" ht="23.25">
      <c r="B175" s="161"/>
    </row>
    <row r="176" ht="23.25">
      <c r="B176" s="161"/>
    </row>
    <row r="177" ht="23.25">
      <c r="B177" s="161"/>
    </row>
    <row r="178" ht="23.25">
      <c r="B178" s="161"/>
    </row>
    <row r="179" ht="23.25">
      <c r="B179" s="161"/>
    </row>
    <row r="180" ht="23.25">
      <c r="B180" s="161"/>
    </row>
    <row r="181" ht="23.25">
      <c r="B181" s="161"/>
    </row>
    <row r="182" ht="23.25">
      <c r="B182" s="161"/>
    </row>
    <row r="183" ht="23.25">
      <c r="B183" s="161"/>
    </row>
    <row r="184" ht="23.25">
      <c r="B184" s="161"/>
    </row>
    <row r="185" ht="23.25">
      <c r="B185" s="161"/>
    </row>
    <row r="186" ht="23.25">
      <c r="B186" s="161"/>
    </row>
    <row r="187" ht="23.25">
      <c r="B187" s="161"/>
    </row>
    <row r="188" ht="23.25">
      <c r="B188" s="161"/>
    </row>
    <row r="189" ht="23.25">
      <c r="B189" s="161"/>
    </row>
    <row r="190" ht="23.25">
      <c r="B190" s="161"/>
    </row>
    <row r="191" ht="23.25">
      <c r="B191" s="161"/>
    </row>
    <row r="192" ht="23.25">
      <c r="B192" s="161"/>
    </row>
    <row r="193" ht="23.25">
      <c r="B193" s="161"/>
    </row>
    <row r="194" ht="23.25">
      <c r="B194" s="161"/>
    </row>
    <row r="195" ht="23.25">
      <c r="B195" s="161"/>
    </row>
    <row r="196" ht="23.25">
      <c r="B196" s="161"/>
    </row>
    <row r="197" ht="23.25">
      <c r="B197" s="161"/>
    </row>
    <row r="198" ht="23.25">
      <c r="B198" s="161"/>
    </row>
    <row r="199" ht="23.25">
      <c r="B199" s="161"/>
    </row>
    <row r="200" ht="23.25">
      <c r="B200" s="161"/>
    </row>
    <row r="201" ht="23.25">
      <c r="B201" s="161"/>
    </row>
    <row r="202" ht="23.25">
      <c r="B202" s="161"/>
    </row>
    <row r="203" ht="23.25">
      <c r="B203" s="161"/>
    </row>
    <row r="204" ht="23.25">
      <c r="B204" s="161"/>
    </row>
    <row r="205" ht="23.25">
      <c r="B205" s="161"/>
    </row>
    <row r="206" ht="23.25">
      <c r="B206" s="161"/>
    </row>
    <row r="207" ht="23.25">
      <c r="B207" s="161"/>
    </row>
    <row r="208" ht="23.25">
      <c r="B208" s="161"/>
    </row>
    <row r="209" ht="23.25">
      <c r="B209" s="161"/>
    </row>
    <row r="210" ht="23.25">
      <c r="B210" s="161"/>
    </row>
    <row r="211" ht="23.25">
      <c r="B211" s="161"/>
    </row>
    <row r="212" ht="23.25">
      <c r="B212" s="161"/>
    </row>
    <row r="213" ht="23.25">
      <c r="B213" s="161"/>
    </row>
    <row r="214" ht="23.25">
      <c r="B214" s="161"/>
    </row>
    <row r="215" ht="23.25">
      <c r="B215" s="161"/>
    </row>
    <row r="216" ht="23.25">
      <c r="B216" s="161"/>
    </row>
    <row r="217" ht="23.25">
      <c r="B217" s="161"/>
    </row>
    <row r="218" ht="23.25">
      <c r="B218" s="161"/>
    </row>
    <row r="219" ht="23.25">
      <c r="B219" s="161"/>
    </row>
    <row r="220" ht="23.25">
      <c r="B220" s="161"/>
    </row>
    <row r="221" ht="23.25">
      <c r="B221" s="161"/>
    </row>
  </sheetData>
  <mergeCells count="31">
    <mergeCell ref="G3:H3"/>
    <mergeCell ref="J3:K3"/>
    <mergeCell ref="P3:Q3"/>
    <mergeCell ref="BF17:BI17"/>
    <mergeCell ref="AM3:AP3"/>
    <mergeCell ref="AS3:AV3"/>
    <mergeCell ref="BJ17:BM17"/>
    <mergeCell ref="AX3:BA3"/>
    <mergeCell ref="BB3:BE3"/>
    <mergeCell ref="BF3:BI3"/>
    <mergeCell ref="BJ3:BM3"/>
    <mergeCell ref="AX17:BA17"/>
    <mergeCell ref="BB17:BE17"/>
    <mergeCell ref="AF69:AJ70"/>
    <mergeCell ref="S3:T3"/>
    <mergeCell ref="AC3:AF3"/>
    <mergeCell ref="AH3:AK3"/>
    <mergeCell ref="AJ16:AJ27"/>
    <mergeCell ref="BC82:BC87"/>
    <mergeCell ref="BC89:BC91"/>
    <mergeCell ref="AM69:AP69"/>
    <mergeCell ref="BC37:BC51"/>
    <mergeCell ref="BC53:BC67"/>
    <mergeCell ref="BC69:BC80"/>
    <mergeCell ref="A69:A80"/>
    <mergeCell ref="A82:A87"/>
    <mergeCell ref="A89:A91"/>
    <mergeCell ref="A5:A19"/>
    <mergeCell ref="A21:A35"/>
    <mergeCell ref="A37:A51"/>
    <mergeCell ref="A53:A67"/>
  </mergeCells>
  <conditionalFormatting sqref="F86:Q87 F6:Q7 F9:Q10 F12:Q13 F15:Q16 F18:Q19 F22:Q23 F25:Q26 F28:Q29 F31:Q32 F34:Q35 F38:Q39 F41:Q42 F44:Q45 F47:Q48 F50:Q51 F54:Q55 F57:Q58 F60:Q61 F63:Q64 F66:Q67 F70:Q71 F73:Q74 F76:Q77 F79:Q80 F83:Q84 F90:Q91">
    <cfRule type="cellIs" priority="1" dxfId="0" operator="equal" stopIfTrue="1">
      <formula>"y"</formula>
    </cfRule>
  </conditionalFormatting>
  <conditionalFormatting sqref="R86:T87 R6:T7 R9:T10 R12:T13 R15:T16 R18:T19 R22:T23 R25:T26 R28:T29 R31:T32 R34:T35 R38:T39 R41:T42 R44:T45 R47:T48 R50:T51 R54:T55 R57:T58 R60:T61 R63:T64 R66:T67 R70:T71 R73:T74 R76:T77 R79:T80 R83:T84 R90:T91">
    <cfRule type="cellIs" priority="2" dxfId="0" operator="greaterThan" stopIfTrue="1">
      <formula>0</formula>
    </cfRule>
  </conditionalFormatting>
  <dataValidations count="10">
    <dataValidation allowBlank="1" showInputMessage="1" showErrorMessage="1" prompt="Enter 1 thru 8" error="Value must 1 thru 8" sqref="W54:X54"/>
    <dataValidation type="whole" allowBlank="1" showInputMessage="1" showErrorMessage="1" promptTitle="Input 1 thru 8" error="Value must be 1 thru 8&#10;" sqref="Y55:Y56">
      <formula1>1</formula1>
      <formula2>8</formula2>
    </dataValidation>
    <dataValidation type="whole" allowBlank="1" showInputMessage="1" showErrorMessage="1" promptTitle="Input 1 thru 8" error="Value must be 1 thru 8" sqref="X55:X56">
      <formula1>1</formula1>
      <formula2>4</formula2>
    </dataValidation>
    <dataValidation type="whole" allowBlank="1" showInputMessage="1" showErrorMessage="1" promptTitle="Input 1 thru 16" error="Value must be 1 thru 16" sqref="W55:W56">
      <formula1>1</formula1>
      <formula2>16</formula2>
    </dataValidation>
    <dataValidation type="whole" allowBlank="1" showInputMessage="1" showErrorMessage="1" promptTitle="Input 1 or Blank" error="Value must be 1 or Blank" sqref="V55:V56">
      <formula1>1</formula1>
      <formula2>1</formula2>
    </dataValidation>
    <dataValidation type="whole" allowBlank="1" showInputMessage="1" showErrorMessage="1" promptTitle="Input 1 thru 8" prompt="Input 1 thru 8 or leave blank" error="Value must be 1 thru 8 or leave blank&#10;" sqref="U83:U84 U86:U87 U6:U7 U9:U10 U12:U13 U15:U16 U18:U19 U22:U23 U25:U26 U28:U29 U31:U32 U34:U35 U38:U39 U41:U42 U44:U45 U47:U48 U50:U51 U54:U55 U57:U58 U60:U61 U63:U64 U66:U67 U70:U71 U73:U74 U76:U77 U79:U80 U90:U91">
      <formula1>1</formula1>
      <formula2>8</formula2>
    </dataValidation>
    <dataValidation type="list" allowBlank="1" showInputMessage="1" showErrorMessage="1" promptTitle="Input Y or leave blank" prompt="Input Y or leave blank" error="Value must be Y or leave blank" sqref="F86:Q87 F6:Q7 F9:Q10 F12:Q13 F15:Q16 F18:Q19 F22:Q23 F25:Q26 F28:Q29 F31:Q32 F34:Q35 F38:Q39 F41:Q42 F44:Q45 F47:Q48 F50:Q51 F54:Q55 F57:Q58 F60:Q61 F63:Q64 F66:Q67 F70:Q71 F73:Q74 F76:Q77 F79:Q80 F83:Q84 F90:Q91">
      <formula1>$X$4:$X$5</formula1>
    </dataValidation>
    <dataValidation type="whole" allowBlank="1" showInputMessage="1" showErrorMessage="1" promptTitle="Input 1 thru 3" prompt="Input 1 thru 3&#10;" error="Value must be 1 thru 3" sqref="R86:R87 R6:R7 R9:R10 R12:R13 R15:R16 R18:R19 R22:R23 R25:R26 R28:R29 R31:R32 R34:R35 R38:R39 R41:R42 R44:R45 R47:R48 R50:R51 R54:R55 R57:R58 R60:R61 R63:R64 R66:R67 R70:R71 R73:R74 R76:R77 R79:R80 R83:R84 R90:R91">
      <formula1>1</formula1>
      <formula2>3</formula2>
    </dataValidation>
    <dataValidation type="whole" allowBlank="1" showInputMessage="1" showErrorMessage="1" promptTitle="Input 1 thru 4" prompt="Input 1 thru 4&#10;" error="Value must be 1 thru 4" sqref="S86:S87 S6:S7 S9:S10 S12:S13 S15:S16 S18:S19 S22:S23 S25:S26 S28:S29 S31:S32 S34:S35 S38:S39 S41:S42 S44:S45 S47:S48 S50:S51 S54:S55 S57:S58 S60:S61 S63:S64 S66:S67 S70:S71 S73:S74 S76:S77 S79:S80 S83:S84 S90:S91">
      <formula1>1</formula1>
      <formula2>4</formula2>
    </dataValidation>
    <dataValidation type="whole" allowBlank="1" showInputMessage="1" showErrorMessage="1" promptTitle="Input 1 thru 4" prompt="Input 1 thru 4 or leave blank" error="Value must be 1 thru 4 or leave blank&#10;" sqref="T86:T87 T6:T7 T9:T10 T12:T13 T15:T16 T18:T19 T22:T23 T25:T26 T28:T29 T31:T32 T34:T35 T38:T39 T41:T42 T44:T45 T47:T48 T50:T51 T54:T55 T57:T58 T60:T61 T63:T64 T66:T67 T70:T71 T73:T74 T76:T77 T79:T80 T83:T84 T90:T91">
      <formula1>1</formula1>
      <formula2>4</formula2>
    </dataValidation>
  </dataValidations>
  <printOptions/>
  <pageMargins left="0.18" right="0.16" top="0.33" bottom="0.38" header="0.38" footer="0.5"/>
  <pageSetup fitToHeight="2" fitToWidth="1" horizontalDpi="600" verticalDpi="600" orientation="landscape" scale="67" r:id="rId2"/>
  <rowBreaks count="2" manualBreakCount="2">
    <brk id="35" max="255" man="1"/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6:D87"/>
  <sheetViews>
    <sheetView workbookViewId="0" topLeftCell="A1">
      <selection activeCell="C15" sqref="C15"/>
    </sheetView>
  </sheetViews>
  <sheetFormatPr defaultColWidth="9.140625" defaultRowHeight="12.75"/>
  <cols>
    <col min="1" max="1" width="2.28125" style="0" customWidth="1"/>
    <col min="3" max="3" width="87.57421875" style="0" customWidth="1"/>
    <col min="4" max="4" width="13.140625" style="0" customWidth="1"/>
  </cols>
  <sheetData>
    <row r="1" ht="3" customHeight="1"/>
    <row r="2" ht="3" customHeight="1"/>
    <row r="3" ht="3" customHeight="1"/>
    <row r="4" ht="3" customHeight="1"/>
    <row r="5" ht="3" customHeight="1"/>
    <row r="6" spans="2:3" ht="24" thickBot="1">
      <c r="B6" s="14" t="s">
        <v>12</v>
      </c>
      <c r="C6" s="1"/>
    </row>
    <row r="7" spans="2:4" ht="13.5" thickBot="1">
      <c r="B7" s="2" t="s">
        <v>1</v>
      </c>
      <c r="C7" s="3" t="s">
        <v>2</v>
      </c>
      <c r="D7" s="103" t="s">
        <v>57</v>
      </c>
    </row>
    <row r="8" spans="2:4" ht="12.75">
      <c r="B8" s="4">
        <v>1</v>
      </c>
      <c r="C8" s="5" t="s">
        <v>68</v>
      </c>
      <c r="D8" s="148"/>
    </row>
    <row r="9" spans="2:3" ht="12.75">
      <c r="B9" s="4">
        <v>2</v>
      </c>
      <c r="C9" s="5" t="s">
        <v>166</v>
      </c>
    </row>
    <row r="10" spans="2:3" ht="12.75">
      <c r="B10" s="4">
        <v>3</v>
      </c>
      <c r="C10" s="5" t="s">
        <v>165</v>
      </c>
    </row>
    <row r="11" spans="2:3" ht="12.75">
      <c r="B11" s="4">
        <v>4</v>
      </c>
      <c r="C11" s="5" t="s">
        <v>162</v>
      </c>
    </row>
    <row r="12" spans="2:3" ht="12.75">
      <c r="B12" s="4">
        <v>5</v>
      </c>
      <c r="C12" s="5" t="s">
        <v>163</v>
      </c>
    </row>
    <row r="13" spans="2:3" ht="12.75">
      <c r="B13" s="4">
        <v>6</v>
      </c>
      <c r="C13" s="5" t="s">
        <v>160</v>
      </c>
    </row>
    <row r="14" spans="2:3" ht="12.75">
      <c r="B14" s="4">
        <v>7</v>
      </c>
      <c r="C14" s="5" t="s">
        <v>183</v>
      </c>
    </row>
    <row r="15" spans="2:3" ht="12.75">
      <c r="B15" s="4">
        <v>8</v>
      </c>
      <c r="C15" s="5" t="s">
        <v>164</v>
      </c>
    </row>
    <row r="16" spans="2:3" ht="12.75">
      <c r="B16" s="4">
        <v>9</v>
      </c>
      <c r="C16" s="5" t="s">
        <v>60</v>
      </c>
    </row>
    <row r="17" spans="2:3" ht="12.75">
      <c r="B17" s="4">
        <v>10</v>
      </c>
      <c r="C17" s="5" t="s">
        <v>182</v>
      </c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2:3" ht="12.75">
      <c r="B26" s="4"/>
      <c r="C26" s="5"/>
    </row>
    <row r="27" spans="2:3" ht="12.75">
      <c r="B27" s="4"/>
      <c r="C27" s="5"/>
    </row>
    <row r="28" spans="2:3" ht="12.75">
      <c r="B28" s="4"/>
      <c r="C28" s="5"/>
    </row>
    <row r="29" spans="2:3" ht="12.75">
      <c r="B29" s="4"/>
      <c r="C29" s="5"/>
    </row>
    <row r="30" spans="2:3" ht="12.75">
      <c r="B30" s="4"/>
      <c r="C30" s="5"/>
    </row>
    <row r="31" spans="2:3" ht="12.75">
      <c r="B31" s="4"/>
      <c r="C31" s="5"/>
    </row>
    <row r="32" spans="2:3" ht="12.75">
      <c r="B32" s="4"/>
      <c r="C32" s="5"/>
    </row>
    <row r="33" spans="2:3" ht="12.75">
      <c r="B33" s="4"/>
      <c r="C33" s="5"/>
    </row>
    <row r="34" spans="2:3" ht="12.75">
      <c r="B34" s="4"/>
      <c r="C34" s="5"/>
    </row>
    <row r="35" spans="2:3" ht="12.75">
      <c r="B35" s="4"/>
      <c r="C35" s="5"/>
    </row>
    <row r="36" spans="2:3" ht="12.75">
      <c r="B36" s="4"/>
      <c r="C36" s="5"/>
    </row>
    <row r="37" spans="2:3" ht="12.75">
      <c r="B37" s="4"/>
      <c r="C37" s="5"/>
    </row>
    <row r="38" spans="2:3" ht="12.75">
      <c r="B38" s="4"/>
      <c r="C38" s="5"/>
    </row>
    <row r="39" spans="2:3" ht="12.75">
      <c r="B39" s="4"/>
      <c r="C39" s="5"/>
    </row>
    <row r="40" spans="2:3" ht="12.75">
      <c r="B40" s="4"/>
      <c r="C40" s="5"/>
    </row>
    <row r="41" spans="2:3" ht="12.75">
      <c r="B41" s="4"/>
      <c r="C41" s="5"/>
    </row>
    <row r="42" spans="2:3" ht="12.75">
      <c r="B42" s="4"/>
      <c r="C42" s="5"/>
    </row>
    <row r="43" spans="2:3" ht="12.75">
      <c r="B43" s="4"/>
      <c r="C43" s="5"/>
    </row>
    <row r="44" spans="2:3" ht="12.75">
      <c r="B44" s="4"/>
      <c r="C44" s="5"/>
    </row>
    <row r="45" spans="2:3" ht="12.75">
      <c r="B45" s="4"/>
      <c r="C45" s="5"/>
    </row>
    <row r="46" spans="2:3" ht="12.75">
      <c r="B46" s="4"/>
      <c r="C46" s="5"/>
    </row>
    <row r="47" spans="2:3" ht="12.75">
      <c r="B47" s="4"/>
      <c r="C47" s="5"/>
    </row>
    <row r="48" spans="2:3" ht="12.75">
      <c r="B48" s="4"/>
      <c r="C48" s="5"/>
    </row>
    <row r="49" spans="2:3" ht="12.75">
      <c r="B49" s="4"/>
      <c r="C49" s="5"/>
    </row>
    <row r="50" spans="2:3" ht="12.75">
      <c r="B50" s="4"/>
      <c r="C50" s="5"/>
    </row>
    <row r="51" spans="2:3" ht="12.75">
      <c r="B51" s="4"/>
      <c r="C51" s="5"/>
    </row>
    <row r="52" spans="2:3" ht="12.75">
      <c r="B52" s="4"/>
      <c r="C52" s="5"/>
    </row>
    <row r="53" spans="2:3" ht="12.75">
      <c r="B53" s="4"/>
      <c r="C53" s="5"/>
    </row>
    <row r="54" spans="2:3" ht="12.75">
      <c r="B54" s="4"/>
      <c r="C54" s="5"/>
    </row>
    <row r="55" spans="2:3" ht="12.75">
      <c r="B55" s="4"/>
      <c r="C55" s="5"/>
    </row>
    <row r="56" spans="2:3" ht="12.75">
      <c r="B56" s="4"/>
      <c r="C56" s="5"/>
    </row>
    <row r="57" spans="2:3" ht="12.75">
      <c r="B57" s="4"/>
      <c r="C57" s="5"/>
    </row>
    <row r="58" spans="2:3" ht="12.75">
      <c r="B58" s="4"/>
      <c r="C58" s="5"/>
    </row>
    <row r="59" spans="2:3" ht="12.75">
      <c r="B59" s="4"/>
      <c r="C59" s="5"/>
    </row>
    <row r="60" spans="2:3" ht="12.75">
      <c r="B60" s="4"/>
      <c r="C60" s="5"/>
    </row>
    <row r="61" spans="2:3" ht="12.75">
      <c r="B61" s="4"/>
      <c r="C61" s="5"/>
    </row>
    <row r="62" spans="2:3" ht="12.75">
      <c r="B62" s="4"/>
      <c r="C62" s="5"/>
    </row>
    <row r="63" spans="2:3" ht="12.75">
      <c r="B63" s="4"/>
      <c r="C63" s="5"/>
    </row>
    <row r="64" spans="2:3" ht="12.75">
      <c r="B64" s="4"/>
      <c r="C64" s="5"/>
    </row>
    <row r="65" spans="2:3" ht="12.75">
      <c r="B65" s="4"/>
      <c r="C65" s="5"/>
    </row>
    <row r="66" spans="2:3" ht="12.75">
      <c r="B66" s="4"/>
      <c r="C66" s="5"/>
    </row>
    <row r="67" spans="2:3" ht="12.75">
      <c r="B67" s="4"/>
      <c r="C67" s="5"/>
    </row>
    <row r="68" spans="2:3" ht="12.75">
      <c r="B68" s="4"/>
      <c r="C68" s="5"/>
    </row>
    <row r="69" spans="2:3" ht="12.75">
      <c r="B69" s="4"/>
      <c r="C69" s="5"/>
    </row>
    <row r="70" spans="2:3" ht="12.75">
      <c r="B70" s="4"/>
      <c r="C70" s="5"/>
    </row>
    <row r="71" spans="2:3" ht="12.75">
      <c r="B71" s="4"/>
      <c r="C71" s="5"/>
    </row>
    <row r="72" spans="2:3" ht="12.75">
      <c r="B72" s="4"/>
      <c r="C72" s="5"/>
    </row>
    <row r="73" spans="2:3" ht="12.75">
      <c r="B73" s="4"/>
      <c r="C73" s="5"/>
    </row>
    <row r="74" spans="2:3" ht="12.75">
      <c r="B74" s="4"/>
      <c r="C74" s="5"/>
    </row>
    <row r="75" spans="2:3" ht="12.75">
      <c r="B75" s="4"/>
      <c r="C75" s="5"/>
    </row>
    <row r="76" spans="2:3" ht="12.75">
      <c r="B76" s="4"/>
      <c r="C76" s="5"/>
    </row>
    <row r="77" spans="2:3" ht="12.75">
      <c r="B77" s="4"/>
      <c r="C77" s="5"/>
    </row>
    <row r="78" spans="2:3" ht="12.75">
      <c r="B78" s="4"/>
      <c r="C78" s="5"/>
    </row>
    <row r="79" spans="2:3" ht="12.75">
      <c r="B79" s="4"/>
      <c r="C79" s="5"/>
    </row>
    <row r="80" spans="2:3" ht="12.75">
      <c r="B80" s="4"/>
      <c r="C80" s="5"/>
    </row>
    <row r="81" spans="2:3" ht="12.75">
      <c r="B81" s="4"/>
      <c r="C81" s="5"/>
    </row>
    <row r="82" spans="2:3" ht="12.75">
      <c r="B82" s="4"/>
      <c r="C82" s="5"/>
    </row>
    <row r="83" spans="2:3" ht="12.75">
      <c r="B83" s="4"/>
      <c r="C83" s="5"/>
    </row>
    <row r="84" spans="2:3" ht="12.75">
      <c r="B84" s="4"/>
      <c r="C84" s="5"/>
    </row>
    <row r="85" spans="2:3" ht="12.75">
      <c r="B85" s="4"/>
      <c r="C85" s="5"/>
    </row>
    <row r="86" spans="2:3" ht="12.75">
      <c r="B86" s="4"/>
      <c r="C86" s="5"/>
    </row>
    <row r="87" spans="2:3" ht="13.5" thickBot="1">
      <c r="B87" s="30"/>
      <c r="C87" s="3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00"/>
  <sheetViews>
    <sheetView showGridLines="0" view="pageBreakPreview" zoomScale="50" zoomScaleNormal="50" zoomScaleSheetLayoutView="50" workbookViewId="0" topLeftCell="A81">
      <selection activeCell="C104" sqref="C104"/>
    </sheetView>
  </sheetViews>
  <sheetFormatPr defaultColWidth="9.140625" defaultRowHeight="12.75"/>
  <cols>
    <col min="1" max="2" width="9.140625" style="6" customWidth="1"/>
    <col min="3" max="3" width="32.421875" style="7" customWidth="1"/>
    <col min="4" max="4" width="12.421875" style="6" bestFit="1" customWidth="1"/>
    <col min="5" max="8" width="8.421875" style="6" customWidth="1"/>
    <col min="9" max="9" width="8.00390625" style="6" customWidth="1"/>
    <col min="10" max="20" width="8.421875" style="6" customWidth="1"/>
    <col min="21" max="21" width="0.9921875" style="6" customWidth="1"/>
    <col min="22" max="66" width="9.140625" style="56" customWidth="1"/>
    <col min="67" max="16384" width="9.140625" style="6" customWidth="1"/>
  </cols>
  <sheetData>
    <row r="1" spans="3:21" s="9" customFormat="1" ht="1.5" customHeight="1" thickBot="1"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s="9" customFormat="1" ht="107.25" customHeight="1" thickBot="1">
      <c r="A2" s="55"/>
      <c r="B2" s="53"/>
      <c r="C2" s="53"/>
      <c r="D2" s="78"/>
      <c r="E2" s="41" t="s">
        <v>7</v>
      </c>
      <c r="F2" s="42" t="s">
        <v>8</v>
      </c>
      <c r="G2" s="42" t="s">
        <v>9</v>
      </c>
      <c r="H2" s="42" t="s">
        <v>33</v>
      </c>
      <c r="I2" s="42" t="s">
        <v>10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38</v>
      </c>
      <c r="O2" s="45" t="s">
        <v>28</v>
      </c>
      <c r="P2" s="45" t="s">
        <v>25</v>
      </c>
      <c r="Q2" s="45" t="s">
        <v>5</v>
      </c>
      <c r="R2" s="40" t="s">
        <v>29</v>
      </c>
      <c r="S2" s="40" t="s">
        <v>19</v>
      </c>
      <c r="T2" s="46" t="s">
        <v>6</v>
      </c>
      <c r="U2" s="6"/>
    </row>
    <row r="3" spans="1:21" s="9" customFormat="1" ht="21.75" customHeight="1" thickBot="1">
      <c r="A3" s="54" t="s">
        <v>41</v>
      </c>
      <c r="C3" s="29"/>
      <c r="D3" s="52" t="s">
        <v>32</v>
      </c>
      <c r="E3" s="47"/>
      <c r="F3" s="48"/>
      <c r="G3" s="48"/>
      <c r="H3" s="48"/>
      <c r="I3" s="49"/>
      <c r="J3" s="50"/>
      <c r="K3" s="51"/>
      <c r="L3" s="50" t="s">
        <v>39</v>
      </c>
      <c r="M3" s="51"/>
      <c r="N3" s="51"/>
      <c r="O3" s="465" t="s">
        <v>26</v>
      </c>
      <c r="P3" s="465"/>
      <c r="Q3" s="465"/>
      <c r="R3" s="466" t="s">
        <v>27</v>
      </c>
      <c r="S3" s="467"/>
      <c r="T3" s="46"/>
      <c r="U3" s="6"/>
    </row>
    <row r="4" spans="1:21" s="9" customFormat="1" ht="23.25" customHeight="1" thickBot="1">
      <c r="A4" s="54" t="s">
        <v>40</v>
      </c>
      <c r="C4" s="8"/>
      <c r="D4" s="35">
        <v>392</v>
      </c>
      <c r="E4" s="43">
        <v>8</v>
      </c>
      <c r="F4" s="43">
        <v>8</v>
      </c>
      <c r="G4" s="43">
        <v>32</v>
      </c>
      <c r="H4" s="43">
        <v>32</v>
      </c>
      <c r="I4" s="43">
        <v>10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  <c r="O4" s="38">
        <v>8</v>
      </c>
      <c r="P4" s="38">
        <v>28</v>
      </c>
      <c r="Q4" s="38">
        <v>40</v>
      </c>
      <c r="R4" s="38">
        <v>4</v>
      </c>
      <c r="S4" s="38">
        <v>12</v>
      </c>
      <c r="T4" s="38">
        <v>-4</v>
      </c>
      <c r="U4" s="6"/>
    </row>
    <row r="5" spans="1:66" s="36" customFormat="1" ht="17.25" customHeight="1" thickBot="1">
      <c r="A5" s="71" t="s">
        <v>30</v>
      </c>
      <c r="B5" s="71" t="s">
        <v>31</v>
      </c>
      <c r="C5" s="72" t="s">
        <v>3</v>
      </c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34"/>
      <c r="U5" s="7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21" s="9" customFormat="1" ht="24.75" customHeight="1" thickBot="1">
      <c r="A6" s="59"/>
      <c r="B6" s="59"/>
      <c r="C6" s="60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</row>
    <row r="7" spans="1:21" s="9" customFormat="1" ht="24.75" customHeight="1" thickBot="1">
      <c r="A7" s="64"/>
      <c r="B7" s="64"/>
      <c r="C7" s="65"/>
      <c r="D7" s="1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1:66" s="36" customFormat="1" ht="17.25" customHeight="1" thickBot="1">
      <c r="A8" s="71" t="s">
        <v>30</v>
      </c>
      <c r="B8" s="71" t="s">
        <v>31</v>
      </c>
      <c r="C8" s="72" t="s">
        <v>3</v>
      </c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34"/>
      <c r="U8" s="7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21" s="9" customFormat="1" ht="24.75" customHeight="1" thickBot="1">
      <c r="A9" s="59"/>
      <c r="B9" s="59"/>
      <c r="C9" s="60"/>
      <c r="D9" s="1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</row>
    <row r="10" spans="1:21" s="9" customFormat="1" ht="24.75" customHeight="1" thickBot="1">
      <c r="A10" s="64"/>
      <c r="B10" s="64"/>
      <c r="C10" s="65"/>
      <c r="D10" s="1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</row>
    <row r="11" spans="1:66" s="36" customFormat="1" ht="17.25" customHeight="1" thickBot="1">
      <c r="A11" s="71" t="s">
        <v>30</v>
      </c>
      <c r="B11" s="71" t="s">
        <v>31</v>
      </c>
      <c r="C11" s="72" t="s">
        <v>3</v>
      </c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34"/>
      <c r="U11" s="75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21" s="9" customFormat="1" ht="24.75" customHeight="1" thickBot="1">
      <c r="A12" s="59"/>
      <c r="B12" s="59"/>
      <c r="C12" s="60"/>
      <c r="D12" s="13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66"/>
    </row>
    <row r="13" spans="1:21" s="9" customFormat="1" ht="24.75" customHeight="1" thickBot="1">
      <c r="A13" s="64"/>
      <c r="B13" s="64"/>
      <c r="C13" s="65"/>
      <c r="D13" s="1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7"/>
    </row>
    <row r="14" spans="1:66" s="36" customFormat="1" ht="17.25" customHeight="1" thickBot="1">
      <c r="A14" s="71" t="s">
        <v>30</v>
      </c>
      <c r="B14" s="71" t="s">
        <v>31</v>
      </c>
      <c r="C14" s="72" t="s">
        <v>3</v>
      </c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34"/>
      <c r="U14" s="75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21" s="9" customFormat="1" ht="24.75" customHeight="1" thickBot="1">
      <c r="A15" s="59"/>
      <c r="B15" s="59"/>
      <c r="C15" s="60"/>
      <c r="D15" s="1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7"/>
    </row>
    <row r="16" spans="1:21" s="9" customFormat="1" ht="24.75" customHeight="1" thickBot="1">
      <c r="A16" s="64"/>
      <c r="B16" s="64"/>
      <c r="C16" s="65"/>
      <c r="D16" s="1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7"/>
    </row>
    <row r="17" spans="1:66" s="36" customFormat="1" ht="17.25" customHeight="1" thickBot="1">
      <c r="A17" s="71" t="s">
        <v>30</v>
      </c>
      <c r="B17" s="71" t="s">
        <v>31</v>
      </c>
      <c r="C17" s="72" t="s">
        <v>3</v>
      </c>
      <c r="D17" s="76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34"/>
      <c r="U17" s="75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21" s="9" customFormat="1" ht="24.75" customHeight="1" thickBot="1">
      <c r="A18" s="59"/>
      <c r="B18" s="59"/>
      <c r="C18" s="60"/>
      <c r="D18" s="1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</row>
    <row r="19" spans="1:21" s="9" customFormat="1" ht="24.75" customHeight="1" thickBot="1">
      <c r="A19" s="64"/>
      <c r="B19" s="64"/>
      <c r="C19" s="65"/>
      <c r="D19" s="1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7"/>
    </row>
    <row r="20" spans="1:66" s="36" customFormat="1" ht="17.25" customHeight="1" thickBot="1">
      <c r="A20" s="71" t="s">
        <v>30</v>
      </c>
      <c r="B20" s="71" t="s">
        <v>31</v>
      </c>
      <c r="C20" s="72" t="s">
        <v>3</v>
      </c>
      <c r="D20" s="37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34"/>
      <c r="U20" s="75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21" s="9" customFormat="1" ht="24.75" customHeight="1" thickBot="1">
      <c r="A21" s="59"/>
      <c r="B21" s="59"/>
      <c r="C21" s="60"/>
      <c r="D21" s="13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6"/>
    </row>
    <row r="22" spans="1:21" s="9" customFormat="1" ht="24.75" customHeight="1" thickBot="1">
      <c r="A22" s="64"/>
      <c r="B22" s="64"/>
      <c r="C22" s="65"/>
      <c r="D22" s="13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8"/>
    </row>
    <row r="23" spans="1:66" s="36" customFormat="1" ht="17.25" customHeight="1" thickBot="1">
      <c r="A23" s="71" t="s">
        <v>30</v>
      </c>
      <c r="B23" s="71" t="s">
        <v>31</v>
      </c>
      <c r="C23" s="72" t="s">
        <v>3</v>
      </c>
      <c r="D23" s="37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/>
      <c r="U23" s="7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21" s="9" customFormat="1" ht="15.75" customHeight="1" thickBot="1">
      <c r="A24" s="59"/>
      <c r="B24" s="59"/>
      <c r="C24" s="60"/>
      <c r="D24" s="13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11"/>
    </row>
    <row r="25" spans="1:21" s="56" customFormat="1" ht="21.75" customHeight="1" thickBot="1">
      <c r="A25" s="69"/>
      <c r="B25" s="69"/>
      <c r="C25" s="65"/>
      <c r="D25" s="13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70"/>
    </row>
    <row r="26" spans="1:66" s="36" customFormat="1" ht="17.25" customHeight="1" thickBot="1">
      <c r="A26" s="77" t="s">
        <v>30</v>
      </c>
      <c r="B26" s="77" t="s">
        <v>31</v>
      </c>
      <c r="C26" s="72" t="s">
        <v>3</v>
      </c>
      <c r="D26" s="37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34"/>
      <c r="U26" s="7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20" s="56" customFormat="1" ht="23.25" thickBot="1">
      <c r="A27" s="59"/>
      <c r="B27" s="59"/>
      <c r="C27" s="60"/>
      <c r="D27" s="1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s="56" customFormat="1" ht="25.5" customHeight="1" thickBot="1">
      <c r="A28" s="64"/>
      <c r="B28" s="64"/>
      <c r="C28" s="65"/>
      <c r="D28" s="1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23.25" thickBot="1">
      <c r="A29" s="71" t="s">
        <v>30</v>
      </c>
      <c r="B29" s="71" t="s">
        <v>31</v>
      </c>
      <c r="C29" s="72" t="s">
        <v>3</v>
      </c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34"/>
    </row>
    <row r="30" spans="1:20" ht="23.25" thickBot="1">
      <c r="A30" s="59"/>
      <c r="B30" s="59"/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23.25" thickBot="1">
      <c r="A31" s="64"/>
      <c r="B31" s="64"/>
      <c r="C31" s="65"/>
      <c r="D31" s="1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23.25" thickBot="1">
      <c r="A32" s="71" t="s">
        <v>30</v>
      </c>
      <c r="B32" s="71" t="s">
        <v>31</v>
      </c>
      <c r="C32" s="72" t="s">
        <v>3</v>
      </c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34"/>
    </row>
    <row r="33" spans="1:20" ht="23.25" thickBot="1">
      <c r="A33" s="59"/>
      <c r="B33" s="59"/>
      <c r="C33" s="60"/>
      <c r="D33" s="13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23.25" thickBot="1">
      <c r="A34" s="64"/>
      <c r="B34" s="64"/>
      <c r="C34" s="65"/>
      <c r="D34" s="13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23.25" thickBot="1">
      <c r="A35" s="71" t="s">
        <v>30</v>
      </c>
      <c r="B35" s="71" t="s">
        <v>31</v>
      </c>
      <c r="C35" s="72" t="s">
        <v>3</v>
      </c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34"/>
    </row>
    <row r="36" spans="1:20" ht="23.25" thickBot="1">
      <c r="A36" s="59"/>
      <c r="B36" s="59"/>
      <c r="C36" s="60"/>
      <c r="D36" s="1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23.25" thickBot="1">
      <c r="A37" s="64"/>
      <c r="B37" s="64"/>
      <c r="C37" s="65"/>
      <c r="D37" s="13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23.25" thickBot="1">
      <c r="A38" s="71" t="s">
        <v>30</v>
      </c>
      <c r="B38" s="71" t="s">
        <v>31</v>
      </c>
      <c r="C38" s="72" t="s">
        <v>3</v>
      </c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34"/>
    </row>
    <row r="39" spans="1:20" ht="23.25" thickBot="1">
      <c r="A39" s="59"/>
      <c r="B39" s="59"/>
      <c r="C39" s="60"/>
      <c r="D39" s="1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23.25" thickBot="1">
      <c r="A40" s="64"/>
      <c r="B40" s="64"/>
      <c r="C40" s="65"/>
      <c r="D40" s="1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23.25" thickBot="1">
      <c r="A41" s="71" t="s">
        <v>30</v>
      </c>
      <c r="B41" s="71" t="s">
        <v>31</v>
      </c>
      <c r="C41" s="72" t="s">
        <v>3</v>
      </c>
      <c r="D41" s="7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34"/>
    </row>
    <row r="42" spans="1:20" ht="23.25" thickBot="1">
      <c r="A42" s="59"/>
      <c r="B42" s="59"/>
      <c r="C42" s="60"/>
      <c r="D42" s="13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23.25" thickBot="1">
      <c r="A43" s="64"/>
      <c r="B43" s="64"/>
      <c r="C43" s="65"/>
      <c r="D43" s="1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23.25" thickBot="1">
      <c r="A44" s="71" t="s">
        <v>30</v>
      </c>
      <c r="B44" s="71" t="s">
        <v>31</v>
      </c>
      <c r="C44" s="72" t="s">
        <v>3</v>
      </c>
      <c r="D44" s="37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34"/>
    </row>
    <row r="45" spans="1:20" ht="23.25" thickBot="1">
      <c r="A45" s="59"/>
      <c r="B45" s="59"/>
      <c r="C45" s="60"/>
      <c r="D45" s="1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23.25" thickBot="1">
      <c r="A46" s="64"/>
      <c r="B46" s="64"/>
      <c r="C46" s="65"/>
      <c r="D46" s="1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23.25" thickBot="1">
      <c r="A47" s="71" t="s">
        <v>30</v>
      </c>
      <c r="B47" s="71" t="s">
        <v>31</v>
      </c>
      <c r="C47" s="72" t="s">
        <v>3</v>
      </c>
      <c r="D47" s="37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34"/>
    </row>
    <row r="48" spans="1:20" ht="23.25" thickBot="1">
      <c r="A48" s="59"/>
      <c r="B48" s="59"/>
      <c r="C48" s="60"/>
      <c r="D48" s="1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23.25" thickBot="1">
      <c r="A49" s="69"/>
      <c r="B49" s="69"/>
      <c r="C49" s="65"/>
      <c r="D49" s="1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23.25" thickBot="1">
      <c r="A50" s="77" t="s">
        <v>30</v>
      </c>
      <c r="B50" s="77" t="s">
        <v>31</v>
      </c>
      <c r="C50" s="72" t="s">
        <v>3</v>
      </c>
      <c r="D50" s="37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34"/>
    </row>
    <row r="51" spans="1:20" ht="23.25" thickBot="1">
      <c r="A51" s="59"/>
      <c r="B51" s="59"/>
      <c r="C51" s="60"/>
      <c r="D51" s="1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23.25" thickBot="1">
      <c r="A52" s="64"/>
      <c r="B52" s="64"/>
      <c r="C52" s="65"/>
      <c r="D52" s="1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23.25" thickBot="1">
      <c r="A53" s="71" t="s">
        <v>30</v>
      </c>
      <c r="B53" s="71" t="s">
        <v>31</v>
      </c>
      <c r="C53" s="72" t="s">
        <v>3</v>
      </c>
      <c r="D53" s="76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34"/>
    </row>
    <row r="54" spans="1:20" ht="23.25" thickBot="1">
      <c r="A54" s="59"/>
      <c r="B54" s="59"/>
      <c r="C54" s="60"/>
      <c r="D54" s="1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23.25" thickBot="1">
      <c r="A55" s="64"/>
      <c r="B55" s="64"/>
      <c r="C55" s="65"/>
      <c r="D55" s="1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23.25" thickBot="1">
      <c r="A56" s="71" t="s">
        <v>30</v>
      </c>
      <c r="B56" s="71" t="s">
        <v>31</v>
      </c>
      <c r="C56" s="72" t="s">
        <v>3</v>
      </c>
      <c r="D56" s="37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34"/>
    </row>
    <row r="57" spans="1:20" ht="23.25" thickBot="1">
      <c r="A57" s="59"/>
      <c r="B57" s="59"/>
      <c r="C57" s="60"/>
      <c r="D57" s="1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23.25" thickBot="1">
      <c r="A58" s="64"/>
      <c r="B58" s="64"/>
      <c r="C58" s="65"/>
      <c r="D58" s="1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23.25" thickBot="1">
      <c r="A59" s="71" t="s">
        <v>30</v>
      </c>
      <c r="B59" s="71" t="s">
        <v>31</v>
      </c>
      <c r="C59" s="72" t="s">
        <v>3</v>
      </c>
      <c r="D59" s="37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34"/>
    </row>
    <row r="60" spans="1:20" ht="23.25" thickBot="1">
      <c r="A60" s="59"/>
      <c r="B60" s="59"/>
      <c r="C60" s="60"/>
      <c r="D60" s="13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23.25" thickBot="1">
      <c r="A61" s="69"/>
      <c r="B61" s="69"/>
      <c r="C61" s="65"/>
      <c r="D61" s="1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23.25" thickBot="1">
      <c r="A62" s="77" t="s">
        <v>30</v>
      </c>
      <c r="B62" s="77" t="s">
        <v>31</v>
      </c>
      <c r="C62" s="72" t="s">
        <v>3</v>
      </c>
      <c r="D62" s="37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34"/>
    </row>
    <row r="63" spans="1:20" ht="23.25" thickBot="1">
      <c r="A63" s="59"/>
      <c r="B63" s="59"/>
      <c r="C63" s="60"/>
      <c r="D63" s="13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23.25" thickBot="1">
      <c r="A64" s="64"/>
      <c r="B64" s="64"/>
      <c r="C64" s="65"/>
      <c r="D64" s="1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ht="23.25" thickBot="1">
      <c r="A65" s="71" t="s">
        <v>30</v>
      </c>
      <c r="B65" s="71" t="s">
        <v>31</v>
      </c>
      <c r="C65" s="72" t="s">
        <v>3</v>
      </c>
      <c r="D65" s="76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34"/>
    </row>
    <row r="66" spans="1:20" ht="23.25" thickBot="1">
      <c r="A66" s="59"/>
      <c r="B66" s="59"/>
      <c r="C66" s="60"/>
      <c r="D66" s="1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ht="23.25" thickBot="1">
      <c r="A67" s="64"/>
      <c r="B67" s="64"/>
      <c r="C67" s="65"/>
      <c r="D67" s="1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23.25" thickBot="1">
      <c r="A68" s="71" t="s">
        <v>30</v>
      </c>
      <c r="B68" s="71" t="s">
        <v>31</v>
      </c>
      <c r="C68" s="72" t="s">
        <v>3</v>
      </c>
      <c r="D68" s="37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34"/>
    </row>
    <row r="69" spans="1:20" ht="23.25" thickBot="1">
      <c r="A69" s="59"/>
      <c r="B69" s="59"/>
      <c r="C69" s="60"/>
      <c r="D69" s="1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ht="23.25" thickBot="1">
      <c r="A70" s="64"/>
      <c r="B70" s="64"/>
      <c r="C70" s="65"/>
      <c r="D70" s="1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ht="23.25" thickBot="1">
      <c r="A71" s="71" t="s">
        <v>30</v>
      </c>
      <c r="B71" s="71" t="s">
        <v>31</v>
      </c>
      <c r="C71" s="72" t="s">
        <v>3</v>
      </c>
      <c r="D71" s="37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34"/>
    </row>
    <row r="72" spans="1:20" ht="23.25" thickBot="1">
      <c r="A72" s="59"/>
      <c r="B72" s="59"/>
      <c r="C72" s="60"/>
      <c r="D72" s="1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ht="23.25" thickBot="1">
      <c r="A73" s="69"/>
      <c r="B73" s="69"/>
      <c r="C73" s="65"/>
      <c r="D73" s="1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ht="23.25" thickBot="1">
      <c r="A74" s="77" t="s">
        <v>30</v>
      </c>
      <c r="B74" s="77" t="s">
        <v>31</v>
      </c>
      <c r="C74" s="72" t="s">
        <v>3</v>
      </c>
      <c r="D74" s="37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34"/>
    </row>
    <row r="75" spans="1:20" ht="23.25" thickBot="1">
      <c r="A75" s="59"/>
      <c r="B75" s="59"/>
      <c r="C75" s="60"/>
      <c r="D75" s="1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ht="23.25" thickBot="1">
      <c r="A76" s="64"/>
      <c r="B76" s="64"/>
      <c r="C76" s="65"/>
      <c r="D76" s="1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ht="23.25" thickBot="1">
      <c r="A77" s="71" t="s">
        <v>30</v>
      </c>
      <c r="B77" s="71" t="s">
        <v>31</v>
      </c>
      <c r="C77" s="72" t="s">
        <v>3</v>
      </c>
      <c r="D77" s="76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34"/>
    </row>
    <row r="78" spans="1:20" ht="23.25" thickBot="1">
      <c r="A78" s="59"/>
      <c r="B78" s="59"/>
      <c r="C78" s="60"/>
      <c r="D78" s="1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1:20" ht="23.25" thickBot="1">
      <c r="A79" s="64"/>
      <c r="B79" s="64"/>
      <c r="C79" s="65"/>
      <c r="D79" s="1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1:20" ht="23.25" thickBot="1">
      <c r="A80" s="71" t="s">
        <v>30</v>
      </c>
      <c r="B80" s="71" t="s">
        <v>31</v>
      </c>
      <c r="C80" s="72" t="s">
        <v>3</v>
      </c>
      <c r="D80" s="37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34"/>
    </row>
    <row r="81" spans="1:20" ht="23.25" thickBot="1">
      <c r="A81" s="59"/>
      <c r="B81" s="59"/>
      <c r="C81" s="60"/>
      <c r="D81" s="1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ht="23.25" thickBot="1">
      <c r="A82" s="64"/>
      <c r="B82" s="64"/>
      <c r="C82" s="65"/>
      <c r="D82" s="1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ht="23.25" thickBot="1">
      <c r="A83" s="71" t="s">
        <v>30</v>
      </c>
      <c r="B83" s="71" t="s">
        <v>31</v>
      </c>
      <c r="C83" s="72" t="s">
        <v>3</v>
      </c>
      <c r="D83" s="37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34"/>
    </row>
    <row r="84" spans="1:20" ht="23.25" thickBot="1">
      <c r="A84" s="59"/>
      <c r="B84" s="59"/>
      <c r="C84" s="60"/>
      <c r="D84" s="1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ht="23.25" thickBot="1">
      <c r="A85" s="69"/>
      <c r="B85" s="69"/>
      <c r="C85" s="65"/>
      <c r="D85" s="1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ht="23.25" thickBot="1">
      <c r="A86" s="77" t="s">
        <v>30</v>
      </c>
      <c r="B86" s="77" t="s">
        <v>31</v>
      </c>
      <c r="C86" s="72" t="s">
        <v>3</v>
      </c>
      <c r="D86" s="37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34"/>
    </row>
    <row r="87" spans="1:20" ht="23.25" thickBot="1">
      <c r="A87" s="59"/>
      <c r="B87" s="59"/>
      <c r="C87" s="60"/>
      <c r="D87" s="1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ht="23.25" thickBot="1">
      <c r="A88" s="64"/>
      <c r="B88" s="64"/>
      <c r="C88" s="65"/>
      <c r="D88" s="1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ht="23.25" thickBot="1">
      <c r="A89" s="77" t="s">
        <v>30</v>
      </c>
      <c r="B89" s="77" t="s">
        <v>31</v>
      </c>
      <c r="C89" s="72" t="s">
        <v>3</v>
      </c>
      <c r="D89" s="37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34"/>
    </row>
    <row r="90" spans="1:20" ht="23.25" thickBot="1">
      <c r="A90" s="59"/>
      <c r="B90" s="59"/>
      <c r="C90" s="60"/>
      <c r="D90" s="1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</row>
    <row r="91" spans="1:20" ht="23.25" thickBot="1">
      <c r="A91" s="64"/>
      <c r="B91" s="64"/>
      <c r="C91" s="65"/>
      <c r="D91" s="1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 ht="23.25" thickBot="1">
      <c r="A92" s="71" t="s">
        <v>30</v>
      </c>
      <c r="B92" s="71" t="s">
        <v>31</v>
      </c>
      <c r="C92" s="72" t="s">
        <v>3</v>
      </c>
      <c r="D92" s="76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34"/>
    </row>
    <row r="93" spans="1:20" ht="23.25" thickBot="1">
      <c r="A93" s="59"/>
      <c r="B93" s="59"/>
      <c r="C93" s="60"/>
      <c r="D93" s="1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</row>
    <row r="94" spans="1:20" ht="23.25" thickBot="1">
      <c r="A94" s="64"/>
      <c r="B94" s="64"/>
      <c r="C94" s="65"/>
      <c r="D94" s="1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 ht="23.25" thickBot="1">
      <c r="A95" s="71" t="s">
        <v>30</v>
      </c>
      <c r="B95" s="71" t="s">
        <v>31</v>
      </c>
      <c r="C95" s="72" t="s">
        <v>3</v>
      </c>
      <c r="D95" s="37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34"/>
    </row>
    <row r="96" spans="1:20" ht="23.25" thickBot="1">
      <c r="A96" s="59"/>
      <c r="B96" s="59"/>
      <c r="C96" s="60"/>
      <c r="D96" s="1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 ht="23.25" thickBot="1">
      <c r="A97" s="64"/>
      <c r="B97" s="64"/>
      <c r="C97" s="65"/>
      <c r="D97" s="1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</row>
    <row r="98" spans="1:20" ht="23.25" thickBot="1">
      <c r="A98" s="71" t="s">
        <v>30</v>
      </c>
      <c r="B98" s="71" t="s">
        <v>31</v>
      </c>
      <c r="C98" s="72" t="s">
        <v>3</v>
      </c>
      <c r="D98" s="37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34"/>
    </row>
    <row r="99" spans="1:20" ht="23.25" thickBot="1">
      <c r="A99" s="59"/>
      <c r="B99" s="59"/>
      <c r="C99" s="60"/>
      <c r="D99" s="1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23.25" thickBot="1">
      <c r="A100" s="69"/>
      <c r="B100" s="69"/>
      <c r="C100" s="65"/>
      <c r="D100" s="1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</row>
  </sheetData>
  <mergeCells count="2">
    <mergeCell ref="O3:Q3"/>
    <mergeCell ref="R3:S3"/>
  </mergeCells>
  <dataValidations count="16">
    <dataValidation type="custom" allowBlank="1" showInputMessage="1" showErrorMessage="1" prompt="Enter Y or Leave Blank" error="Invalid Enter Y or Leave Blank" sqref="G5 G29">
      <formula1>OR(G5="y",G5="Y")</formula1>
    </dataValidation>
    <dataValidation type="custom" allowBlank="1" showInputMessage="1" showErrorMessage="1" error="erroro" sqref="H5 H29">
      <formula1>OR(H5="y",H5="Y")</formula1>
    </dataValidation>
    <dataValidation type="custom" allowBlank="1" showInputMessage="1" showErrorMessage="1" promptTitle="Enter 1 thru 4" error="Entry must be from 1 thru 4" sqref="E5:E7 E29:E31">
      <formula1>AND(E5&gt;0,E5&lt;5)</formula1>
    </dataValidation>
    <dataValidation type="custom" allowBlank="1" showInputMessage="1" showErrorMessage="1" prompt="Enter 1 thru 4" error="Value must be 1 thru 4" sqref="F5 F29">
      <formula1>AND(F5&gt;0,F5&lt;5)</formula1>
    </dataValidation>
    <dataValidation type="custom" allowBlank="1" showInputMessage="1" showErrorMessage="1" prompt="Input value 1 thru 4" error="Value must be 1 thru 4" sqref="I5 I29">
      <formula1>AND(I5&gt;0,I5&lt;5)</formula1>
    </dataValidation>
    <dataValidation type="custom" allowBlank="1" showInputMessage="1" showErrorMessage="1" prompt="Input 1 thru 4" error="Input 1 thru 4" sqref="J5 J29">
      <formula1>AND(J5&gt;0,SUM(J5:N5)&lt;5)</formula1>
    </dataValidation>
    <dataValidation type="custom" allowBlank="1" showInputMessage="1" showErrorMessage="1" sqref="K5 K29">
      <formula1>AND(K5&gt;0,SUM(J5:N5)&lt;5)</formula1>
    </dataValidation>
    <dataValidation type="custom" allowBlank="1" showInputMessage="1" showErrorMessage="1" prompt="Input 1 thru 4" error="Value must be 1 thru 4" sqref="L5 L29">
      <formula1>AND(L5&gt;0,SUM(J5:N5)&lt;5)</formula1>
    </dataValidation>
    <dataValidation type="custom" allowBlank="1" showInputMessage="1" showErrorMessage="1" prompt="Input 1 thru 4" error="Value must be 1 thru 4" sqref="M5 M29">
      <formula1>AND(M5&gt;0,SUM(J5:N5)&lt;5)</formula1>
    </dataValidation>
    <dataValidation type="custom" allowBlank="1" showInputMessage="1" showErrorMessage="1" prompt="Input 1 thru 4" error="Value must be 1 thru 4" sqref="N5 N29">
      <formula1>AND(N5&gt;0,SUM(J5:N5)&lt;5)</formula1>
    </dataValidation>
    <dataValidation type="custom" allowBlank="1" showInputMessage="1" showErrorMessage="1" prompt="Input 1 thru 3" error="Value must be 1 thru 3" sqref="O5 O29">
      <formula1>O5&lt;4</formula1>
    </dataValidation>
    <dataValidation type="custom" allowBlank="1" showInputMessage="1" showErrorMessage="1" prompt="Input Y or leave blank" error="Value must be Y or left blank" sqref="P5 P29">
      <formula1>OR(P5="y",P5="Y")</formula1>
    </dataValidation>
    <dataValidation type="custom" allowBlank="1" showInputMessage="1" showErrorMessage="1" prompt="Input Y or leave blank" error="Value must be Y or leave blank" sqref="Q5 Q29">
      <formula1>OR(Q5="y",Q5="Y")</formula1>
    </dataValidation>
    <dataValidation type="custom" allowBlank="1" showInputMessage="1" showErrorMessage="1" prompt="Enter 1 thru 16" error="Value must be 1 thru 16" sqref="R5 R29">
      <formula1>AND(R5&gt;0,R5&lt;17)</formula1>
    </dataValidation>
    <dataValidation type="custom" allowBlank="1" showInputMessage="1" showErrorMessage="1" prompt="Enter 1 thru 8" error="Value must 1 thru 8" sqref="S5 S29">
      <formula1>AND(S5&gt;0,S5&lt;9)</formula1>
    </dataValidation>
    <dataValidation type="custom" allowBlank="1" showInputMessage="1" showErrorMessage="1" prompt="Enter 1 thru 8" error="Value must 1 thru 8" sqref="T5 T29">
      <formula1>AND(T5&gt;0,R5&lt;9)</formula1>
    </dataValidation>
  </dataValidations>
  <printOptions/>
  <pageMargins left="0.29" right="0.16" top="0.3" bottom="0.62" header="0.17" footer="0.23"/>
  <pageSetup fitToHeight="5" fitToWidth="2" horizontalDpi="600" verticalDpi="600" orientation="portrait" scale="92" r:id="rId2"/>
  <headerFooter alignWithMargins="0">
    <oddFooter>&amp;C]</oddFooter>
  </headerFooter>
  <rowBreaks count="3" manualBreakCount="3">
    <brk id="31" max="22" man="1"/>
    <brk id="33" max="22" man="1"/>
    <brk id="67" max="2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11"/>
  <sheetViews>
    <sheetView showGridLines="0" workbookViewId="0" topLeftCell="A1">
      <selection activeCell="H3" sqref="H3"/>
    </sheetView>
  </sheetViews>
  <sheetFormatPr defaultColWidth="9.140625" defaultRowHeight="12.75"/>
  <cols>
    <col min="6" max="6" width="7.00390625" style="0" customWidth="1"/>
  </cols>
  <sheetData>
    <row r="1" spans="1:6" ht="13.5" thickTop="1">
      <c r="A1" s="321"/>
      <c r="B1" s="322"/>
      <c r="C1" s="322"/>
      <c r="D1" s="322"/>
      <c r="E1" s="322"/>
      <c r="F1" s="323"/>
    </row>
    <row r="2" spans="1:6" ht="118.5" customHeight="1">
      <c r="A2" s="324"/>
      <c r="B2" s="315"/>
      <c r="C2" s="316"/>
      <c r="D2" s="316"/>
      <c r="E2" s="317"/>
      <c r="F2" s="325"/>
    </row>
    <row r="3" spans="1:6" ht="66.75" customHeight="1">
      <c r="A3" s="326" t="s">
        <v>49</v>
      </c>
      <c r="B3" s="318"/>
      <c r="C3" s="318"/>
      <c r="D3" s="314"/>
      <c r="E3" s="317"/>
      <c r="F3" s="325"/>
    </row>
    <row r="4" spans="1:6" ht="24.75" customHeight="1">
      <c r="A4" s="327" t="s">
        <v>111</v>
      </c>
      <c r="B4" s="319"/>
      <c r="C4" s="318"/>
      <c r="D4" s="320"/>
      <c r="E4" s="317"/>
      <c r="F4" s="325"/>
    </row>
    <row r="5" spans="1:6" ht="13.5" thickBot="1">
      <c r="A5" s="328"/>
      <c r="B5" s="329"/>
      <c r="C5" s="329"/>
      <c r="D5" s="329"/>
      <c r="E5" s="329"/>
      <c r="F5" s="330"/>
    </row>
    <row r="6" spans="1:6" ht="39" customHeight="1" thickTop="1">
      <c r="A6" s="317"/>
      <c r="B6" s="317"/>
      <c r="C6" s="317"/>
      <c r="D6" s="317"/>
      <c r="E6" s="317"/>
      <c r="F6" s="317"/>
    </row>
    <row r="7" ht="44.25">
      <c r="J7" s="331"/>
    </row>
    <row r="11" spans="6:24" ht="39" customHeight="1">
      <c r="F11" s="332" t="s">
        <v>109</v>
      </c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</row>
  </sheetData>
  <printOptions/>
  <pageMargins left="0.75" right="0.75" top="1" bottom="1" header="0.5" footer="0.5"/>
  <pageSetup fitToWidth="2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O91"/>
  <sheetViews>
    <sheetView showGridLines="0" zoomScale="84" zoomScaleNormal="84" workbookViewId="0" topLeftCell="A1">
      <selection activeCell="C104" sqref="C104"/>
    </sheetView>
  </sheetViews>
  <sheetFormatPr defaultColWidth="9.140625" defaultRowHeight="12.75"/>
  <cols>
    <col min="1" max="1" width="9.140625" style="56" customWidth="1"/>
    <col min="2" max="3" width="9.140625" style="6" customWidth="1"/>
    <col min="4" max="4" width="25.8515625" style="7" customWidth="1"/>
    <col min="5" max="5" width="12.421875" style="6" bestFit="1" customWidth="1"/>
    <col min="6" max="9" width="8.421875" style="6" customWidth="1"/>
    <col min="10" max="10" width="8.00390625" style="6" customWidth="1"/>
    <col min="11" max="21" width="8.421875" style="6" customWidth="1"/>
    <col min="22" max="22" width="0.9921875" style="6" customWidth="1"/>
    <col min="23" max="67" width="9.140625" style="56" customWidth="1"/>
    <col min="68" max="16384" width="9.140625" style="6" customWidth="1"/>
  </cols>
  <sheetData>
    <row r="1" spans="4:22" s="9" customFormat="1" ht="1.5" customHeight="1" thickBot="1">
      <c r="D1" s="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2" s="9" customFormat="1" ht="107.25" customHeight="1" thickBot="1">
      <c r="B2" s="98"/>
      <c r="C2" s="10"/>
      <c r="D2" s="10"/>
      <c r="E2" s="99"/>
      <c r="F2" s="42" t="s">
        <v>7</v>
      </c>
      <c r="G2" s="42" t="s">
        <v>8</v>
      </c>
      <c r="H2" s="42" t="s">
        <v>9</v>
      </c>
      <c r="I2" s="42" t="s">
        <v>33</v>
      </c>
      <c r="J2" s="42" t="s">
        <v>10</v>
      </c>
      <c r="K2" s="44" t="s">
        <v>34</v>
      </c>
      <c r="L2" s="44" t="s">
        <v>35</v>
      </c>
      <c r="M2" s="44" t="s">
        <v>36</v>
      </c>
      <c r="N2" s="44" t="s">
        <v>37</v>
      </c>
      <c r="O2" s="44" t="s">
        <v>38</v>
      </c>
      <c r="P2" s="45" t="s">
        <v>28</v>
      </c>
      <c r="Q2" s="45" t="s">
        <v>25</v>
      </c>
      <c r="R2" s="45" t="s">
        <v>5</v>
      </c>
      <c r="S2" s="40" t="s">
        <v>29</v>
      </c>
      <c r="T2" s="40" t="s">
        <v>19</v>
      </c>
      <c r="U2" s="46" t="s">
        <v>6</v>
      </c>
      <c r="V2" s="6"/>
    </row>
    <row r="3" spans="1:22" s="9" customFormat="1" ht="21.75" customHeight="1" thickBot="1">
      <c r="A3" s="54" t="s">
        <v>49</v>
      </c>
      <c r="D3" s="29"/>
      <c r="E3" s="52" t="s">
        <v>32</v>
      </c>
      <c r="F3" s="47"/>
      <c r="G3" s="48"/>
      <c r="H3" s="48"/>
      <c r="I3" s="48"/>
      <c r="J3" s="49"/>
      <c r="K3" s="50"/>
      <c r="L3" s="51"/>
      <c r="M3" s="50" t="s">
        <v>39</v>
      </c>
      <c r="N3" s="51"/>
      <c r="O3" s="51"/>
      <c r="P3" s="465" t="s">
        <v>26</v>
      </c>
      <c r="Q3" s="465"/>
      <c r="R3" s="465"/>
      <c r="S3" s="466" t="s">
        <v>27</v>
      </c>
      <c r="T3" s="467"/>
      <c r="U3" s="46"/>
      <c r="V3" s="6"/>
    </row>
    <row r="4" spans="1:22" s="9" customFormat="1" ht="23.25" customHeight="1" thickBot="1">
      <c r="A4" s="54" t="s">
        <v>50</v>
      </c>
      <c r="B4" s="79"/>
      <c r="D4" s="8"/>
      <c r="E4" s="35">
        <f>SUM(F4:U4)</f>
        <v>218</v>
      </c>
      <c r="F4" s="43">
        <v>8</v>
      </c>
      <c r="G4" s="43">
        <v>8</v>
      </c>
      <c r="H4" s="43">
        <v>32</v>
      </c>
      <c r="I4" s="43">
        <v>32</v>
      </c>
      <c r="J4" s="43">
        <v>10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8</v>
      </c>
      <c r="Q4" s="38">
        <v>28</v>
      </c>
      <c r="R4" s="38">
        <v>40</v>
      </c>
      <c r="S4" s="38">
        <v>4</v>
      </c>
      <c r="T4" s="38">
        <v>12</v>
      </c>
      <c r="U4" s="38">
        <v>-4</v>
      </c>
      <c r="V4" s="6"/>
    </row>
    <row r="5" spans="1:67" s="36" customFormat="1" ht="17.25" customHeight="1" thickBot="1">
      <c r="A5" s="435" t="s">
        <v>42</v>
      </c>
      <c r="B5" s="71" t="s">
        <v>30</v>
      </c>
      <c r="C5" s="71" t="s">
        <v>31</v>
      </c>
      <c r="D5" s="72" t="s">
        <v>3</v>
      </c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34"/>
      <c r="V5" s="7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22" s="9" customFormat="1" ht="24.75" customHeight="1" thickBot="1">
      <c r="A6" s="438"/>
      <c r="B6" s="59"/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</row>
    <row r="7" spans="1:22" s="9" customFormat="1" ht="24.75" customHeight="1" thickBot="1">
      <c r="A7" s="438"/>
      <c r="B7" s="64"/>
      <c r="C7" s="64"/>
      <c r="D7" s="65"/>
      <c r="E7" s="13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67" s="36" customFormat="1" ht="17.25" customHeight="1" thickBot="1">
      <c r="A8" s="438"/>
      <c r="B8" s="71" t="s">
        <v>30</v>
      </c>
      <c r="C8" s="71" t="s">
        <v>31</v>
      </c>
      <c r="D8" s="72" t="s">
        <v>3</v>
      </c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34"/>
      <c r="V8" s="75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22" s="9" customFormat="1" ht="24.75" customHeight="1" thickBot="1">
      <c r="A9" s="438"/>
      <c r="B9" s="59"/>
      <c r="C9" s="59"/>
      <c r="D9" s="60"/>
      <c r="E9" s="13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</row>
    <row r="10" spans="1:22" s="9" customFormat="1" ht="24.75" customHeight="1" thickBot="1">
      <c r="A10" s="438"/>
      <c r="B10" s="64"/>
      <c r="C10" s="64"/>
      <c r="D10" s="65"/>
      <c r="E10" s="13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</row>
    <row r="11" spans="1:67" s="36" customFormat="1" ht="17.25" customHeight="1" thickBot="1">
      <c r="A11" s="438"/>
      <c r="B11" s="71" t="s">
        <v>30</v>
      </c>
      <c r="C11" s="71" t="s">
        <v>31</v>
      </c>
      <c r="D11" s="72" t="s">
        <v>3</v>
      </c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34"/>
      <c r="V11" s="75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22" s="9" customFormat="1" ht="24.75" customHeight="1" thickBot="1">
      <c r="A12" s="438"/>
      <c r="B12" s="59"/>
      <c r="C12" s="59"/>
      <c r="D12" s="60"/>
      <c r="E12" s="13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6"/>
    </row>
    <row r="13" spans="1:22" s="9" customFormat="1" ht="24.75" customHeight="1" thickBot="1">
      <c r="A13" s="438"/>
      <c r="B13" s="64"/>
      <c r="C13" s="64"/>
      <c r="D13" s="65"/>
      <c r="E13" s="1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67"/>
    </row>
    <row r="14" spans="1:67" s="36" customFormat="1" ht="17.25" customHeight="1" thickBot="1">
      <c r="A14" s="438"/>
      <c r="B14" s="71" t="s">
        <v>30</v>
      </c>
      <c r="C14" s="71" t="s">
        <v>31</v>
      </c>
      <c r="D14" s="72" t="s">
        <v>3</v>
      </c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34"/>
      <c r="V14" s="7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22" s="9" customFormat="1" ht="24.75" customHeight="1" thickBot="1">
      <c r="A15" s="438"/>
      <c r="B15" s="59"/>
      <c r="C15" s="59"/>
      <c r="D15" s="60"/>
      <c r="E15" s="13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7"/>
    </row>
    <row r="16" spans="1:22" s="9" customFormat="1" ht="24.75" customHeight="1" thickBot="1">
      <c r="A16" s="438"/>
      <c r="B16" s="64"/>
      <c r="C16" s="64"/>
      <c r="D16" s="65"/>
      <c r="E16" s="1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7"/>
    </row>
    <row r="17" spans="1:67" s="36" customFormat="1" ht="17.25" customHeight="1" thickBot="1">
      <c r="A17" s="438"/>
      <c r="B17" s="71" t="s">
        <v>30</v>
      </c>
      <c r="C17" s="71" t="s">
        <v>31</v>
      </c>
      <c r="D17" s="72" t="s">
        <v>3</v>
      </c>
      <c r="E17" s="76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34"/>
      <c r="V17" s="75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22" s="9" customFormat="1" ht="24.75" customHeight="1" thickBot="1">
      <c r="A18" s="438"/>
      <c r="B18" s="59"/>
      <c r="C18" s="59"/>
      <c r="D18" s="60"/>
      <c r="E18" s="13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6"/>
    </row>
    <row r="19" spans="1:22" s="9" customFormat="1" ht="24.75" customHeight="1" thickBot="1">
      <c r="A19" s="439"/>
      <c r="B19" s="64"/>
      <c r="C19" s="64"/>
      <c r="D19" s="92"/>
      <c r="E19" s="1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7"/>
    </row>
    <row r="20" spans="2:22" s="12" customFormat="1" ht="7.5" customHeight="1" thickBot="1">
      <c r="B20" s="79"/>
      <c r="C20" s="93"/>
      <c r="D20" s="94"/>
      <c r="E20" s="9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70"/>
    </row>
    <row r="21" spans="1:67" s="36" customFormat="1" ht="17.25" customHeight="1" thickBot="1">
      <c r="A21" s="435" t="s">
        <v>44</v>
      </c>
      <c r="B21" s="71" t="s">
        <v>30</v>
      </c>
      <c r="C21" s="77" t="s">
        <v>31</v>
      </c>
      <c r="D21" s="85" t="s">
        <v>3</v>
      </c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V21" s="3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22" s="9" customFormat="1" ht="24.75" customHeight="1" thickBot="1">
      <c r="A22" s="438"/>
      <c r="B22" s="59"/>
      <c r="C22" s="59"/>
      <c r="D22" s="60"/>
      <c r="E22" s="1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6"/>
    </row>
    <row r="23" spans="1:22" s="9" customFormat="1" ht="24.75" customHeight="1" thickBot="1">
      <c r="A23" s="438"/>
      <c r="B23" s="64"/>
      <c r="C23" s="64"/>
      <c r="D23" s="65"/>
      <c r="E23" s="1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</row>
    <row r="24" spans="1:67" s="36" customFormat="1" ht="17.25" customHeight="1" thickBot="1">
      <c r="A24" s="438"/>
      <c r="B24" s="71" t="s">
        <v>30</v>
      </c>
      <c r="C24" s="71" t="s">
        <v>31</v>
      </c>
      <c r="D24" s="72" t="s">
        <v>3</v>
      </c>
      <c r="E24" s="37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34"/>
      <c r="V24" s="7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22" s="9" customFormat="1" ht="15.75" customHeight="1" thickBot="1">
      <c r="A25" s="438"/>
      <c r="B25" s="59"/>
      <c r="C25" s="59"/>
      <c r="D25" s="60"/>
      <c r="E25" s="1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11"/>
    </row>
    <row r="26" spans="1:22" s="56" customFormat="1" ht="21.75" customHeight="1" thickBot="1">
      <c r="A26" s="438"/>
      <c r="B26" s="69"/>
      <c r="C26" s="69"/>
      <c r="D26" s="65"/>
      <c r="E26" s="1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70"/>
    </row>
    <row r="27" spans="1:67" s="36" customFormat="1" ht="17.25" customHeight="1" thickBot="1">
      <c r="A27" s="438"/>
      <c r="B27" s="77" t="s">
        <v>30</v>
      </c>
      <c r="C27" s="77" t="s">
        <v>31</v>
      </c>
      <c r="D27" s="72" t="s">
        <v>3</v>
      </c>
      <c r="E27" s="3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34"/>
      <c r="V27" s="7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</row>
    <row r="28" spans="1:21" s="56" customFormat="1" ht="23.25" thickBot="1">
      <c r="A28" s="438"/>
      <c r="B28" s="59"/>
      <c r="C28" s="59"/>
      <c r="D28" s="60"/>
      <c r="E28" s="1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s="56" customFormat="1" ht="25.5" customHeight="1" thickBot="1">
      <c r="A29" s="438"/>
      <c r="B29" s="64"/>
      <c r="C29" s="64"/>
      <c r="D29" s="65"/>
      <c r="E29" s="1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ht="23.25" thickBot="1">
      <c r="A30" s="438"/>
      <c r="B30" s="71" t="s">
        <v>30</v>
      </c>
      <c r="C30" s="71" t="s">
        <v>31</v>
      </c>
      <c r="D30" s="72" t="s">
        <v>3</v>
      </c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34"/>
    </row>
    <row r="31" spans="1:21" ht="23.25" thickBot="1">
      <c r="A31" s="438"/>
      <c r="B31" s="59"/>
      <c r="C31" s="59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ht="23.25" thickBot="1">
      <c r="A32" s="438"/>
      <c r="B32" s="64"/>
      <c r="C32" s="64"/>
      <c r="D32" s="65"/>
      <c r="E32" s="1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ht="23.25" thickBot="1">
      <c r="A33" s="438"/>
      <c r="B33" s="71" t="s">
        <v>30</v>
      </c>
      <c r="C33" s="71" t="s">
        <v>31</v>
      </c>
      <c r="D33" s="72" t="s">
        <v>3</v>
      </c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34"/>
    </row>
    <row r="34" spans="1:21" ht="23.25" thickBot="1">
      <c r="A34" s="438"/>
      <c r="B34" s="59"/>
      <c r="C34" s="59"/>
      <c r="D34" s="60"/>
      <c r="E34" s="1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ht="23.25" thickBot="1">
      <c r="A35" s="439"/>
      <c r="B35" s="69"/>
      <c r="C35" s="81"/>
      <c r="D35" s="8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21" ht="6.75" customHeight="1" thickBot="1">
      <c r="B36" s="79"/>
      <c r="C36" s="93"/>
      <c r="D36" s="94"/>
      <c r="E36" s="95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</row>
    <row r="37" spans="1:21" ht="23.25" thickBot="1">
      <c r="A37" s="435" t="s">
        <v>45</v>
      </c>
      <c r="B37" s="71" t="s">
        <v>30</v>
      </c>
      <c r="C37" s="71" t="s">
        <v>31</v>
      </c>
      <c r="D37" s="72" t="s">
        <v>3</v>
      </c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34"/>
    </row>
    <row r="38" spans="1:21" ht="23.25" thickBot="1">
      <c r="A38" s="438"/>
      <c r="B38" s="59"/>
      <c r="C38" s="59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23.25" thickBot="1">
      <c r="A39" s="438"/>
      <c r="B39" s="64"/>
      <c r="C39" s="64"/>
      <c r="D39" s="65"/>
      <c r="E39" s="1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pans="1:21" ht="23.25" thickBot="1">
      <c r="A40" s="438"/>
      <c r="B40" s="71" t="s">
        <v>30</v>
      </c>
      <c r="C40" s="71" t="s">
        <v>31</v>
      </c>
      <c r="D40" s="72" t="s">
        <v>3</v>
      </c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34"/>
    </row>
    <row r="41" spans="1:21" ht="23.25" thickBot="1">
      <c r="A41" s="438"/>
      <c r="B41" s="59"/>
      <c r="C41" s="59"/>
      <c r="D41" s="60"/>
      <c r="E41" s="1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 ht="23.25" thickBot="1">
      <c r="A42" s="438"/>
      <c r="B42" s="64"/>
      <c r="C42" s="64"/>
      <c r="D42" s="65"/>
      <c r="E42" s="1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pans="1:21" ht="23.25" thickBot="1">
      <c r="A43" s="438"/>
      <c r="B43" s="71" t="s">
        <v>30</v>
      </c>
      <c r="C43" s="71" t="s">
        <v>31</v>
      </c>
      <c r="D43" s="72" t="s">
        <v>3</v>
      </c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34"/>
    </row>
    <row r="44" spans="1:21" ht="23.25" thickBot="1">
      <c r="A44" s="438"/>
      <c r="B44" s="59"/>
      <c r="C44" s="59"/>
      <c r="D44" s="60"/>
      <c r="E44" s="13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23.25" thickBot="1">
      <c r="A45" s="438"/>
      <c r="B45" s="64"/>
      <c r="C45" s="64"/>
      <c r="D45" s="65"/>
      <c r="E45" s="13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23.25" thickBot="1">
      <c r="A46" s="438"/>
      <c r="B46" s="71" t="s">
        <v>30</v>
      </c>
      <c r="C46" s="71" t="s">
        <v>31</v>
      </c>
      <c r="D46" s="72" t="s">
        <v>3</v>
      </c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34"/>
    </row>
    <row r="47" spans="1:21" ht="23.25" thickBot="1">
      <c r="A47" s="438"/>
      <c r="B47" s="59"/>
      <c r="C47" s="59"/>
      <c r="D47" s="60"/>
      <c r="E47" s="1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 ht="23.25" thickBot="1">
      <c r="A48" s="438"/>
      <c r="B48" s="64"/>
      <c r="C48" s="64"/>
      <c r="D48" s="65"/>
      <c r="E48" s="1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</row>
    <row r="49" spans="1:21" ht="23.25" thickBot="1">
      <c r="A49" s="438"/>
      <c r="B49" s="71" t="s">
        <v>30</v>
      </c>
      <c r="C49" s="71" t="s">
        <v>31</v>
      </c>
      <c r="D49" s="72" t="s">
        <v>3</v>
      </c>
      <c r="E49" s="76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34"/>
    </row>
    <row r="50" spans="1:21" ht="23.25" thickBot="1">
      <c r="A50" s="438"/>
      <c r="B50" s="59"/>
      <c r="C50" s="59"/>
      <c r="D50" s="60"/>
      <c r="E50" s="13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</row>
    <row r="51" spans="1:21" ht="23.25" thickBot="1">
      <c r="A51" s="439"/>
      <c r="B51" s="64"/>
      <c r="C51" s="64"/>
      <c r="D51" s="92"/>
      <c r="E51" s="1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2:21" ht="8.25" customHeight="1" thickBot="1">
      <c r="B52" s="96"/>
      <c r="C52" s="93"/>
      <c r="D52" s="94"/>
      <c r="E52" s="95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</row>
    <row r="53" spans="1:21" ht="23.25" thickBot="1">
      <c r="A53" s="435" t="s">
        <v>46</v>
      </c>
      <c r="B53" s="77" t="s">
        <v>30</v>
      </c>
      <c r="C53" s="77" t="s">
        <v>31</v>
      </c>
      <c r="D53" s="85" t="s">
        <v>3</v>
      </c>
      <c r="E53" s="86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8"/>
    </row>
    <row r="54" spans="1:21" ht="23.25" thickBot="1">
      <c r="A54" s="438"/>
      <c r="B54" s="59"/>
      <c r="C54" s="59"/>
      <c r="D54" s="60"/>
      <c r="E54" s="13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pans="1:21" ht="23.25" thickBot="1">
      <c r="A55" s="438"/>
      <c r="B55" s="64"/>
      <c r="C55" s="64"/>
      <c r="D55" s="65"/>
      <c r="E55" s="13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1:21" ht="23.25" thickBot="1">
      <c r="A56" s="438"/>
      <c r="B56" s="71" t="s">
        <v>30</v>
      </c>
      <c r="C56" s="71" t="s">
        <v>31</v>
      </c>
      <c r="D56" s="72" t="s">
        <v>3</v>
      </c>
      <c r="E56" s="37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34"/>
    </row>
    <row r="57" spans="1:21" ht="23.25" thickBot="1">
      <c r="A57" s="438"/>
      <c r="B57" s="59"/>
      <c r="C57" s="59"/>
      <c r="D57" s="60"/>
      <c r="E57" s="13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1:21" ht="23.25" thickBot="1">
      <c r="A58" s="438"/>
      <c r="B58" s="69"/>
      <c r="C58" s="69"/>
      <c r="D58" s="65"/>
      <c r="E58" s="13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23.25" thickBot="1">
      <c r="A59" s="438"/>
      <c r="B59" s="77" t="s">
        <v>30</v>
      </c>
      <c r="C59" s="77" t="s">
        <v>31</v>
      </c>
      <c r="D59" s="72" t="s">
        <v>3</v>
      </c>
      <c r="E59" s="37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34"/>
    </row>
    <row r="60" spans="1:21" ht="23.25" thickBot="1">
      <c r="A60" s="438"/>
      <c r="B60" s="59"/>
      <c r="C60" s="59"/>
      <c r="D60" s="60"/>
      <c r="E60" s="13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</row>
    <row r="61" spans="1:21" ht="23.25" thickBot="1">
      <c r="A61" s="438"/>
      <c r="B61" s="64"/>
      <c r="C61" s="64"/>
      <c r="D61" s="65"/>
      <c r="E61" s="13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pans="1:21" ht="23.25" thickBot="1">
      <c r="A62" s="438"/>
      <c r="B62" s="71" t="s">
        <v>30</v>
      </c>
      <c r="C62" s="71" t="s">
        <v>31</v>
      </c>
      <c r="D62" s="72" t="s">
        <v>3</v>
      </c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34"/>
    </row>
    <row r="63" spans="1:21" ht="23.25" thickBot="1">
      <c r="A63" s="438"/>
      <c r="B63" s="59"/>
      <c r="C63" s="59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pans="1:21" ht="23.25" thickBot="1">
      <c r="A64" s="438"/>
      <c r="B64" s="64"/>
      <c r="C64" s="64"/>
      <c r="D64" s="65"/>
      <c r="E64" s="13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pans="1:21" ht="23.25" thickBot="1">
      <c r="A65" s="438"/>
      <c r="B65" s="71" t="s">
        <v>30</v>
      </c>
      <c r="C65" s="71" t="s">
        <v>31</v>
      </c>
      <c r="D65" s="72" t="s">
        <v>3</v>
      </c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34"/>
    </row>
    <row r="66" spans="1:21" ht="23.25" thickBot="1">
      <c r="A66" s="438"/>
      <c r="B66" s="59"/>
      <c r="C66" s="59"/>
      <c r="D66" s="60"/>
      <c r="E66" s="13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pans="1:21" ht="23.25" thickBot="1">
      <c r="A67" s="439"/>
      <c r="B67" s="69"/>
      <c r="C67" s="81"/>
      <c r="D67" s="82"/>
      <c r="E67" s="8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</row>
    <row r="68" spans="2:21" ht="7.5" customHeight="1" thickBot="1">
      <c r="B68" s="79"/>
      <c r="C68" s="93"/>
      <c r="D68" s="94"/>
      <c r="E68" s="95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8"/>
    </row>
    <row r="69" spans="1:21" ht="23.25" thickBot="1">
      <c r="A69" s="435" t="s">
        <v>43</v>
      </c>
      <c r="B69" s="71" t="s">
        <v>30</v>
      </c>
      <c r="C69" s="71" t="s">
        <v>31</v>
      </c>
      <c r="D69" s="72" t="s">
        <v>3</v>
      </c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34"/>
    </row>
    <row r="70" spans="1:21" ht="23.25" thickBot="1">
      <c r="A70" s="436"/>
      <c r="B70" s="59"/>
      <c r="C70" s="59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</row>
    <row r="71" spans="1:21" ht="23.25" thickBot="1">
      <c r="A71" s="436"/>
      <c r="B71" s="64"/>
      <c r="C71" s="64"/>
      <c r="D71" s="65"/>
      <c r="E71" s="13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:21" ht="23.25" thickBot="1">
      <c r="A72" s="436"/>
      <c r="B72" s="71" t="s">
        <v>30</v>
      </c>
      <c r="C72" s="71" t="s">
        <v>31</v>
      </c>
      <c r="D72" s="72" t="s">
        <v>3</v>
      </c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34"/>
    </row>
    <row r="73" spans="1:21" ht="23.25" thickBot="1">
      <c r="A73" s="436"/>
      <c r="B73" s="59"/>
      <c r="C73" s="59"/>
      <c r="D73" s="60"/>
      <c r="E73" s="13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:21" ht="23.25" thickBot="1">
      <c r="A74" s="436"/>
      <c r="B74" s="64"/>
      <c r="C74" s="64"/>
      <c r="D74" s="65"/>
      <c r="E74" s="13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1:21" ht="23.25" thickBot="1">
      <c r="A75" s="436"/>
      <c r="B75" s="71" t="s">
        <v>30</v>
      </c>
      <c r="C75" s="71" t="s">
        <v>31</v>
      </c>
      <c r="D75" s="72" t="s">
        <v>3</v>
      </c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34"/>
    </row>
    <row r="76" spans="1:21" ht="23.25" thickBot="1">
      <c r="A76" s="436"/>
      <c r="B76" s="59"/>
      <c r="C76" s="59"/>
      <c r="D76" s="60"/>
      <c r="E76" s="13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ht="23.25" thickBot="1">
      <c r="A77" s="436"/>
      <c r="B77" s="64"/>
      <c r="C77" s="64"/>
      <c r="D77" s="65"/>
      <c r="E77" s="13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ht="23.25" thickBot="1">
      <c r="A78" s="436"/>
      <c r="B78" s="71" t="s">
        <v>30</v>
      </c>
      <c r="C78" s="71" t="s">
        <v>31</v>
      </c>
      <c r="D78" s="72" t="s">
        <v>3</v>
      </c>
      <c r="E78" s="73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34"/>
    </row>
    <row r="79" spans="1:21" ht="23.25" thickBot="1">
      <c r="A79" s="436"/>
      <c r="B79" s="59"/>
      <c r="C79" s="59"/>
      <c r="D79" s="60"/>
      <c r="E79" s="13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</row>
    <row r="80" spans="1:21" ht="23.25" thickBot="1">
      <c r="A80" s="437"/>
      <c r="B80" s="64"/>
      <c r="C80" s="64"/>
      <c r="D80" s="92"/>
      <c r="E80" s="13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</row>
    <row r="81" spans="2:21" ht="6.75" customHeight="1" thickBot="1">
      <c r="B81" s="96"/>
      <c r="C81" s="93"/>
      <c r="D81" s="94"/>
      <c r="E81" s="95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8"/>
    </row>
    <row r="82" spans="1:21" ht="23.25" thickBot="1">
      <c r="A82" s="435" t="s">
        <v>47</v>
      </c>
      <c r="B82" s="77" t="s">
        <v>30</v>
      </c>
      <c r="C82" s="77" t="s">
        <v>31</v>
      </c>
      <c r="D82" s="85" t="s">
        <v>3</v>
      </c>
      <c r="E82" s="86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</row>
    <row r="83" spans="1:21" ht="23.25" thickBot="1">
      <c r="A83" s="436"/>
      <c r="B83" s="59"/>
      <c r="C83" s="59"/>
      <c r="D83" s="60"/>
      <c r="E83" s="13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</row>
    <row r="84" spans="1:21" ht="23.25" thickBot="1">
      <c r="A84" s="436"/>
      <c r="B84" s="64"/>
      <c r="C84" s="64"/>
      <c r="D84" s="65"/>
      <c r="E84" s="13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</row>
    <row r="85" spans="1:21" ht="23.25" thickBot="1">
      <c r="A85" s="436"/>
      <c r="B85" s="71" t="s">
        <v>30</v>
      </c>
      <c r="C85" s="71" t="s">
        <v>31</v>
      </c>
      <c r="D85" s="72" t="s">
        <v>3</v>
      </c>
      <c r="E85" s="37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34"/>
    </row>
    <row r="86" spans="1:21" ht="23.25" thickBot="1">
      <c r="A86" s="436"/>
      <c r="B86" s="59"/>
      <c r="C86" s="59"/>
      <c r="D86" s="60"/>
      <c r="E86" s="13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</row>
    <row r="87" spans="1:21" ht="23.25" thickBot="1">
      <c r="A87" s="437"/>
      <c r="B87" s="69"/>
      <c r="C87" s="81"/>
      <c r="D87" s="82"/>
      <c r="E87" s="83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 ht="6" customHeight="1" thickBot="1">
      <c r="B88" s="96"/>
      <c r="C88" s="93"/>
      <c r="D88" s="94"/>
      <c r="E88" s="95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</row>
    <row r="89" spans="1:21" ht="23.25" thickBot="1">
      <c r="A89" s="435" t="s">
        <v>48</v>
      </c>
      <c r="B89" s="77" t="s">
        <v>30</v>
      </c>
      <c r="C89" s="77" t="s">
        <v>31</v>
      </c>
      <c r="D89" s="85" t="s">
        <v>3</v>
      </c>
      <c r="E89" s="86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8"/>
    </row>
    <row r="90" spans="1:21" ht="23.25" thickBot="1">
      <c r="A90" s="436"/>
      <c r="B90" s="59"/>
      <c r="C90" s="59"/>
      <c r="D90" s="60"/>
      <c r="E90" s="13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</row>
    <row r="91" spans="1:21" ht="23.25" thickBot="1">
      <c r="A91" s="437"/>
      <c r="B91" s="64"/>
      <c r="C91" s="64"/>
      <c r="D91" s="97"/>
      <c r="E91" s="13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</row>
  </sheetData>
  <mergeCells count="9">
    <mergeCell ref="A89:A91"/>
    <mergeCell ref="A37:A51"/>
    <mergeCell ref="A53:A67"/>
    <mergeCell ref="A69:A80"/>
    <mergeCell ref="A82:A87"/>
    <mergeCell ref="P3:R3"/>
    <mergeCell ref="S3:T3"/>
    <mergeCell ref="A5:A19"/>
    <mergeCell ref="A21:A35"/>
  </mergeCells>
  <dataValidations count="16">
    <dataValidation type="custom" allowBlank="1" showInputMessage="1" showErrorMessage="1" prompt="Enter Y or Leave Blank" error="Invalid Enter Y or Leave Blank" sqref="H5 H30 H37 H62 H69">
      <formula1>OR(H5="y",H5="Y")</formula1>
    </dataValidation>
    <dataValidation type="custom" allowBlank="1" showInputMessage="1" showErrorMessage="1" error="erroro" sqref="I5 I30 I37 I62 I69">
      <formula1>OR(I5="y",I5="Y")</formula1>
    </dataValidation>
    <dataValidation type="custom" allowBlank="1" showInputMessage="1" showErrorMessage="1" promptTitle="Enter 1 thru 4" error="Entry must be from 1 thru 4" sqref="F5:F7 F30:F32 F37:F39 F62:F64 F69:F71">
      <formula1>AND(F5&gt;0,F5&lt;5)</formula1>
    </dataValidation>
    <dataValidation type="custom" allowBlank="1" showInputMessage="1" showErrorMessage="1" prompt="Enter 1 thru 4" error="Value must be 1 thru 4" sqref="G5 G30 G37 G62 G69">
      <formula1>AND(G5&gt;0,G5&lt;5)</formula1>
    </dataValidation>
    <dataValidation type="custom" allowBlank="1" showInputMessage="1" showErrorMessage="1" prompt="Input value 1 thru 4" error="Value must be 1 thru 4" sqref="J5 J30 J37 J62 J69">
      <formula1>AND(J5&gt;0,J5&lt;5)</formula1>
    </dataValidation>
    <dataValidation type="custom" allowBlank="1" showInputMessage="1" showErrorMessage="1" prompt="Input 1 thru 4" error="Input 1 thru 4" sqref="K5 K30 K37 K62 K69">
      <formula1>AND(K5&gt;0,SUM(K5:O5)&lt;5)</formula1>
    </dataValidation>
    <dataValidation type="custom" allowBlank="1" showInputMessage="1" showErrorMessage="1" sqref="L5 L30 L37 L62 L69">
      <formula1>AND(L5&gt;0,SUM(K5:O5)&lt;5)</formula1>
    </dataValidation>
    <dataValidation type="custom" allowBlank="1" showInputMessage="1" showErrorMessage="1" prompt="Input 1 thru 4" error="Value must be 1 thru 4" sqref="M5 M30 M37 M62 M69">
      <formula1>AND(M5&gt;0,SUM(K5:O5)&lt;5)</formula1>
    </dataValidation>
    <dataValidation type="custom" allowBlank="1" showInputMessage="1" showErrorMessage="1" prompt="Input 1 thru 4" error="Value must be 1 thru 4" sqref="N5 N30 N37 N62 N69">
      <formula1>AND(N5&gt;0,SUM(K5:O5)&lt;5)</formula1>
    </dataValidation>
    <dataValidation type="custom" allowBlank="1" showInputMessage="1" showErrorMessage="1" prompt="Input 1 thru 4" error="Value must be 1 thru 4" sqref="O5 O30 O37 O62 O69">
      <formula1>AND(O5&gt;0,SUM(K5:O5)&lt;5)</formula1>
    </dataValidation>
    <dataValidation type="custom" allowBlank="1" showInputMessage="1" showErrorMessage="1" prompt="Input 1 thru 3" error="Value must be 1 thru 3" sqref="P5 P30 P37 P62 P69">
      <formula1>P5&lt;4</formula1>
    </dataValidation>
    <dataValidation type="custom" allowBlank="1" showInputMessage="1" showErrorMessage="1" prompt="Input Y or leave blank" error="Value must be Y or left blank" sqref="Q5 Q30 Q37 Q62 Q69">
      <formula1>OR(Q5="y",Q5="Y")</formula1>
    </dataValidation>
    <dataValidation type="custom" allowBlank="1" showInputMessage="1" showErrorMessage="1" prompt="Input Y or leave blank" error="Value must be Y or leave blank" sqref="R5 R30 R37 R62 R69">
      <formula1>OR(R5="y",R5="Y")</formula1>
    </dataValidation>
    <dataValidation type="custom" allowBlank="1" showInputMessage="1" showErrorMessage="1" prompt="Enter 1 thru 16" error="Value must be 1 thru 16" sqref="S5 S30 S37 S62 S69">
      <formula1>AND(S5&gt;0,S5&lt;17)</formula1>
    </dataValidation>
    <dataValidation type="custom" allowBlank="1" showInputMessage="1" showErrorMessage="1" prompt="Enter 1 thru 8" error="Value must 1 thru 8" sqref="T5 T30 T37 T62 T69">
      <formula1>AND(T5&gt;0,T5&lt;9)</formula1>
    </dataValidation>
    <dataValidation type="custom" allowBlank="1" showInputMessage="1" showErrorMessage="1" prompt="Enter 1 thru 8" error="Value must 1 thru 8" sqref="U5 U30 U37 U62 U69">
      <formula1>AND(U5&gt;0,S5&lt;9)</formula1>
    </dataValidation>
  </dataValidations>
  <printOptions/>
  <pageMargins left="0.37" right="0.21" top="0.33" bottom="0.38" header="0.38" footer="0.5"/>
  <pageSetup fitToHeight="0" fitToWidth="1" horizontalDpi="600" verticalDpi="600" orientation="landscape" scale="64" r:id="rId2"/>
  <rowBreaks count="2" manualBreakCount="2">
    <brk id="35" max="255" man="1"/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U601"/>
  <sheetViews>
    <sheetView showGridLines="0" workbookViewId="0" topLeftCell="A1">
      <selection activeCell="S10" sqref="S10:S12"/>
    </sheetView>
  </sheetViews>
  <sheetFormatPr defaultColWidth="9.140625" defaultRowHeight="12.75"/>
  <cols>
    <col min="1" max="1" width="9.140625" style="164" customWidth="1"/>
    <col min="2" max="2" width="25.57421875" style="163" customWidth="1"/>
    <col min="3" max="3" width="3.00390625" style="164" hidden="1" customWidth="1"/>
    <col min="4" max="4" width="3.00390625" style="164" customWidth="1"/>
    <col min="5" max="6" width="3.00390625" style="164" hidden="1" customWidth="1"/>
    <col min="7" max="8" width="3.00390625" style="164" customWidth="1"/>
    <col min="9" max="11" width="3.00390625" style="164" hidden="1" customWidth="1"/>
    <col min="12" max="12" width="2.8515625" style="164" hidden="1" customWidth="1"/>
    <col min="13" max="14" width="3.00390625" style="164" hidden="1" customWidth="1"/>
    <col min="15" max="15" width="5.421875" style="165" customWidth="1"/>
    <col min="16" max="16" width="5.140625" style="164" customWidth="1"/>
    <col min="17" max="17" width="9.421875" style="166" customWidth="1"/>
    <col min="18" max="18" width="6.57421875" style="166" customWidth="1"/>
    <col min="19" max="19" width="26.28125" style="0" customWidth="1"/>
    <col min="20" max="20" width="6.00390625" style="0" customWidth="1"/>
    <col min="21" max="21" width="19.57421875" style="0" customWidth="1"/>
    <col min="22" max="27" width="6.00390625" style="0" customWidth="1"/>
  </cols>
  <sheetData>
    <row r="1" ht="3.75" customHeight="1">
      <c r="A1" s="162"/>
    </row>
    <row r="2" ht="3.75" customHeight="1"/>
    <row r="3" ht="3.75" customHeight="1"/>
    <row r="4" ht="3.75" customHeight="1"/>
    <row r="5" ht="3.75" customHeight="1"/>
    <row r="6" spans="1:18" ht="24.75" customHeight="1">
      <c r="A6" s="167" t="s">
        <v>108</v>
      </c>
      <c r="R6" s="168"/>
    </row>
    <row r="7" ht="8.25" customHeight="1">
      <c r="R7" s="168"/>
    </row>
    <row r="8" spans="2:18" ht="1.5" customHeight="1" thickBot="1">
      <c r="B8" s="169"/>
      <c r="R8" s="168"/>
    </row>
    <row r="9" spans="2:19" ht="102" customHeight="1" thickBot="1">
      <c r="B9" s="170" t="s">
        <v>76</v>
      </c>
      <c r="C9" s="251" t="s">
        <v>87</v>
      </c>
      <c r="D9" s="252" t="s">
        <v>88</v>
      </c>
      <c r="E9" s="253" t="s">
        <v>89</v>
      </c>
      <c r="F9" s="254" t="s">
        <v>90</v>
      </c>
      <c r="G9" s="255" t="s">
        <v>91</v>
      </c>
      <c r="H9" s="256" t="s">
        <v>92</v>
      </c>
      <c r="I9" s="257" t="s">
        <v>77</v>
      </c>
      <c r="J9" s="258" t="s">
        <v>78</v>
      </c>
      <c r="K9" s="259" t="s">
        <v>79</v>
      </c>
      <c r="L9" s="260" t="s">
        <v>80</v>
      </c>
      <c r="M9" s="261" t="s">
        <v>81</v>
      </c>
      <c r="N9" s="262" t="s">
        <v>82</v>
      </c>
      <c r="O9" s="263" t="s">
        <v>161</v>
      </c>
      <c r="P9" s="264" t="s">
        <v>83</v>
      </c>
      <c r="Q9" s="265"/>
      <c r="R9" s="168"/>
      <c r="S9" s="423" t="s">
        <v>178</v>
      </c>
    </row>
    <row r="10" spans="1:19" ht="20.25" customHeight="1" thickBot="1">
      <c r="A10" s="171"/>
      <c r="B10" s="172" t="s">
        <v>84</v>
      </c>
      <c r="C10" s="173">
        <v>0</v>
      </c>
      <c r="D10" s="174">
        <v>25</v>
      </c>
      <c r="E10" s="175">
        <v>0</v>
      </c>
      <c r="F10" s="176">
        <v>0</v>
      </c>
      <c r="G10" s="177">
        <v>25</v>
      </c>
      <c r="H10" s="178">
        <v>25</v>
      </c>
      <c r="I10" s="179"/>
      <c r="J10" s="180"/>
      <c r="K10" s="181"/>
      <c r="L10" s="182"/>
      <c r="M10" s="183"/>
      <c r="N10" s="184"/>
      <c r="O10" s="312">
        <v>400</v>
      </c>
      <c r="P10" s="185">
        <v>25</v>
      </c>
      <c r="Q10" s="473" t="s">
        <v>93</v>
      </c>
      <c r="R10" s="168"/>
      <c r="S10" s="468" t="s">
        <v>179</v>
      </c>
    </row>
    <row r="11" spans="1:19" ht="14.25" customHeight="1" thickBot="1">
      <c r="A11" s="186" t="s">
        <v>1</v>
      </c>
      <c r="B11" s="187" t="s">
        <v>2</v>
      </c>
      <c r="C11" s="470" t="s">
        <v>85</v>
      </c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2"/>
      <c r="Q11" s="474"/>
      <c r="R11" s="168"/>
      <c r="S11" s="475"/>
    </row>
    <row r="12" spans="1:19" ht="12.75">
      <c r="A12" s="188">
        <f>+Teams!B8</f>
        <v>1</v>
      </c>
      <c r="B12" s="188" t="str">
        <f>+Teams!C8</f>
        <v>DogBots</v>
      </c>
      <c r="C12" s="189"/>
      <c r="D12" s="190"/>
      <c r="E12" s="191"/>
      <c r="F12" s="192"/>
      <c r="G12" s="193"/>
      <c r="H12" s="194"/>
      <c r="I12" s="195"/>
      <c r="J12" s="196"/>
      <c r="K12" s="197"/>
      <c r="L12" s="198"/>
      <c r="M12" s="199"/>
      <c r="N12" s="200"/>
      <c r="O12" s="201"/>
      <c r="P12" s="310">
        <f aca="true" t="shared" si="0" ref="P12:P21">IF(O12=0,0,10*O12/MAX(O$12:O$91))</f>
        <v>0</v>
      </c>
      <c r="Q12" s="202">
        <f aca="true" t="shared" si="1" ref="Q12:Q21">IF(SUM(C12:N12,P12)=0,"",IF(SUM($C$10:$N$10,$P$10)&gt;100,"                               Weights don't add up to 100",(C12*$C$10+$D$10*D12+E12*$E$10+$F$10*F12+$G$10*G12+$I$10*I12+$H$10*H12+$J$10*J12+K12*$K$10+$L$10*L12+M12*$M$10+$N$10*N12+P12*$P$10)/100))</f>
      </c>
      <c r="R12" s="168"/>
      <c r="S12" s="475"/>
    </row>
    <row r="13" spans="1:19" ht="12.75">
      <c r="A13" s="188">
        <f>+Teams!B9</f>
        <v>2</v>
      </c>
      <c r="B13" s="188" t="str">
        <f>+Teams!C9</f>
        <v>Earthlings</v>
      </c>
      <c r="C13" s="189"/>
      <c r="D13" s="190"/>
      <c r="E13" s="191"/>
      <c r="F13" s="192"/>
      <c r="G13" s="193"/>
      <c r="H13" s="194"/>
      <c r="I13" s="195">
        <v>0</v>
      </c>
      <c r="J13" s="196">
        <v>0</v>
      </c>
      <c r="K13" s="197">
        <v>0</v>
      </c>
      <c r="L13" s="198">
        <v>0</v>
      </c>
      <c r="M13" s="199">
        <v>0</v>
      </c>
      <c r="N13" s="200">
        <v>0</v>
      </c>
      <c r="O13" s="201"/>
      <c r="P13" s="310">
        <f t="shared" si="0"/>
        <v>0</v>
      </c>
      <c r="Q13" s="202">
        <f t="shared" si="1"/>
      </c>
      <c r="R13" s="168"/>
      <c r="S13" s="476" t="s">
        <v>180</v>
      </c>
    </row>
    <row r="14" spans="1:19" ht="12.75">
      <c r="A14" s="188">
        <f>+Teams!B10</f>
        <v>3</v>
      </c>
      <c r="B14" s="188" t="str">
        <f>+Teams!C10</f>
        <v>Robo Raiders</v>
      </c>
      <c r="C14" s="189"/>
      <c r="D14" s="190"/>
      <c r="E14" s="191"/>
      <c r="F14" s="192"/>
      <c r="G14" s="193"/>
      <c r="H14" s="194"/>
      <c r="I14" s="195"/>
      <c r="J14" s="196"/>
      <c r="K14" s="197"/>
      <c r="L14" s="198"/>
      <c r="M14" s="199"/>
      <c r="N14" s="200"/>
      <c r="O14" s="201"/>
      <c r="P14" s="310">
        <f t="shared" si="0"/>
        <v>0</v>
      </c>
      <c r="Q14" s="202">
        <f t="shared" si="1"/>
      </c>
      <c r="R14" s="168"/>
      <c r="S14" s="477"/>
    </row>
    <row r="15" spans="1:19" ht="12.75">
      <c r="A15" s="188">
        <f>+Teams!B11</f>
        <v>4</v>
      </c>
      <c r="B15" s="188" t="str">
        <f>+Teams!C11</f>
        <v>Happy Hippos</v>
      </c>
      <c r="C15" s="189"/>
      <c r="D15" s="190"/>
      <c r="E15" s="191"/>
      <c r="F15" s="192"/>
      <c r="G15" s="193"/>
      <c r="H15" s="194"/>
      <c r="I15" s="195"/>
      <c r="J15" s="196"/>
      <c r="K15" s="197"/>
      <c r="L15" s="198"/>
      <c r="M15" s="199"/>
      <c r="N15" s="200"/>
      <c r="O15" s="201"/>
      <c r="P15" s="310">
        <f t="shared" si="0"/>
        <v>0</v>
      </c>
      <c r="Q15" s="202">
        <f t="shared" si="1"/>
      </c>
      <c r="R15" s="168"/>
      <c r="S15" s="477"/>
    </row>
    <row r="16" spans="1:19" ht="12.75">
      <c r="A16" s="188">
        <f>+Teams!B12</f>
        <v>5</v>
      </c>
      <c r="B16" s="188" t="str">
        <f>+Teams!C12</f>
        <v>Marz Bars</v>
      </c>
      <c r="C16" s="189"/>
      <c r="D16" s="190"/>
      <c r="E16" s="191"/>
      <c r="F16" s="192"/>
      <c r="G16" s="193"/>
      <c r="H16" s="194"/>
      <c r="I16" s="195"/>
      <c r="J16" s="196"/>
      <c r="K16" s="197"/>
      <c r="L16" s="198"/>
      <c r="M16" s="199"/>
      <c r="N16" s="200"/>
      <c r="O16" s="201"/>
      <c r="P16" s="310">
        <f t="shared" si="0"/>
        <v>0</v>
      </c>
      <c r="Q16" s="202">
        <f t="shared" si="1"/>
      </c>
      <c r="R16" s="168"/>
      <c r="S16" s="477"/>
    </row>
    <row r="17" spans="1:18" ht="12.75">
      <c r="A17" s="188">
        <f>+Teams!B13</f>
        <v>6</v>
      </c>
      <c r="B17" s="188" t="str">
        <f>+Teams!C13</f>
        <v>K-9 Bots</v>
      </c>
      <c r="C17" s="189"/>
      <c r="D17" s="190"/>
      <c r="E17" s="191"/>
      <c r="F17" s="192"/>
      <c r="G17" s="193"/>
      <c r="H17" s="194"/>
      <c r="I17" s="195"/>
      <c r="J17" s="196"/>
      <c r="K17" s="197"/>
      <c r="L17" s="198"/>
      <c r="M17" s="199"/>
      <c r="N17" s="200"/>
      <c r="O17" s="201"/>
      <c r="P17" s="310">
        <f t="shared" si="0"/>
        <v>0</v>
      </c>
      <c r="Q17" s="202">
        <f t="shared" si="1"/>
      </c>
      <c r="R17" s="168"/>
    </row>
    <row r="18" spans="1:19" ht="12.75">
      <c r="A18" s="188">
        <f>+Teams!B14</f>
        <v>7</v>
      </c>
      <c r="B18" s="188" t="str">
        <f>+Teams!C14</f>
        <v>Red Rover</v>
      </c>
      <c r="C18" s="189"/>
      <c r="D18" s="190"/>
      <c r="E18" s="191"/>
      <c r="F18" s="192"/>
      <c r="G18" s="193"/>
      <c r="H18" s="194"/>
      <c r="I18" s="195">
        <v>0</v>
      </c>
      <c r="J18" s="196">
        <v>0</v>
      </c>
      <c r="K18" s="197">
        <v>0</v>
      </c>
      <c r="L18" s="198">
        <v>0</v>
      </c>
      <c r="M18" s="199">
        <v>0</v>
      </c>
      <c r="N18" s="200">
        <v>0</v>
      </c>
      <c r="O18" s="201"/>
      <c r="P18" s="310">
        <f t="shared" si="0"/>
        <v>0</v>
      </c>
      <c r="Q18" s="202">
        <f t="shared" si="1"/>
      </c>
      <c r="R18" s="168"/>
      <c r="S18" s="468" t="s">
        <v>181</v>
      </c>
    </row>
    <row r="19" spans="1:19" ht="12.75">
      <c r="A19" s="188">
        <f>+Teams!B15</f>
        <v>8</v>
      </c>
      <c r="B19" s="188" t="str">
        <f>+Teams!C15</f>
        <v>Solar Flares</v>
      </c>
      <c r="C19" s="189"/>
      <c r="D19" s="190"/>
      <c r="E19" s="191"/>
      <c r="F19" s="192"/>
      <c r="G19" s="193"/>
      <c r="H19" s="194"/>
      <c r="I19" s="195">
        <v>0</v>
      </c>
      <c r="J19" s="196">
        <v>0</v>
      </c>
      <c r="K19" s="197">
        <v>0</v>
      </c>
      <c r="L19" s="198">
        <v>0</v>
      </c>
      <c r="M19" s="199">
        <v>0</v>
      </c>
      <c r="N19" s="200">
        <v>0</v>
      </c>
      <c r="O19" s="201"/>
      <c r="P19" s="310">
        <f t="shared" si="0"/>
        <v>0</v>
      </c>
      <c r="Q19" s="202">
        <f t="shared" si="1"/>
      </c>
      <c r="R19" s="168"/>
      <c r="S19" s="469"/>
    </row>
    <row r="20" spans="1:19" ht="12.75">
      <c r="A20" s="188">
        <f>+Teams!B16</f>
        <v>9</v>
      </c>
      <c r="B20" s="188" t="str">
        <f>+Teams!C16</f>
        <v>TigerBots</v>
      </c>
      <c r="C20" s="189"/>
      <c r="D20" s="190"/>
      <c r="E20" s="191"/>
      <c r="F20" s="192"/>
      <c r="G20" s="193"/>
      <c r="H20" s="194"/>
      <c r="I20" s="195">
        <v>0</v>
      </c>
      <c r="J20" s="196">
        <v>0</v>
      </c>
      <c r="K20" s="197">
        <v>0</v>
      </c>
      <c r="L20" s="198">
        <v>0</v>
      </c>
      <c r="M20" s="199">
        <v>0</v>
      </c>
      <c r="N20" s="200">
        <v>0</v>
      </c>
      <c r="O20" s="201"/>
      <c r="P20" s="310">
        <f t="shared" si="0"/>
        <v>0</v>
      </c>
      <c r="Q20" s="202">
        <f t="shared" si="1"/>
      </c>
      <c r="R20" s="168"/>
      <c r="S20" s="469"/>
    </row>
    <row r="21" spans="1:19" ht="13.5" thickBot="1">
      <c r="A21" s="233">
        <f>+Teams!B17</f>
        <v>10</v>
      </c>
      <c r="B21" s="233" t="str">
        <f>+Teams!C17</f>
        <v>Chaos Comets</v>
      </c>
      <c r="C21" s="234"/>
      <c r="D21" s="235"/>
      <c r="E21" s="236"/>
      <c r="F21" s="237"/>
      <c r="G21" s="238"/>
      <c r="H21" s="239"/>
      <c r="I21" s="240">
        <v>0</v>
      </c>
      <c r="J21" s="241">
        <v>0</v>
      </c>
      <c r="K21" s="242">
        <v>0</v>
      </c>
      <c r="L21" s="243">
        <v>0</v>
      </c>
      <c r="M21" s="244">
        <v>0</v>
      </c>
      <c r="N21" s="245">
        <v>0</v>
      </c>
      <c r="O21" s="246"/>
      <c r="P21" s="311">
        <f t="shared" si="0"/>
        <v>0</v>
      </c>
      <c r="Q21" s="247">
        <f t="shared" si="1"/>
      </c>
      <c r="R21" s="168"/>
      <c r="S21" s="469"/>
    </row>
    <row r="22" spans="1:19" s="212" customFormat="1" ht="13.5" thickTop="1">
      <c r="A22" s="203"/>
      <c r="B22" s="203"/>
      <c r="C22" s="204"/>
      <c r="D22" s="205"/>
      <c r="E22" s="206"/>
      <c r="F22" s="207"/>
      <c r="G22" s="206"/>
      <c r="H22" s="207"/>
      <c r="I22" s="205"/>
      <c r="J22" s="207"/>
      <c r="K22" s="206"/>
      <c r="L22" s="207"/>
      <c r="M22" s="207"/>
      <c r="N22" s="207"/>
      <c r="O22" s="208"/>
      <c r="P22" s="209"/>
      <c r="Q22" s="210"/>
      <c r="R22" s="211"/>
      <c r="S22" s="469"/>
    </row>
    <row r="23" spans="1:19" s="212" customFormat="1" ht="12.75">
      <c r="A23" s="203"/>
      <c r="C23" s="204"/>
      <c r="D23" s="205"/>
      <c r="E23" s="206"/>
      <c r="F23" s="207"/>
      <c r="G23" s="206"/>
      <c r="H23" s="207"/>
      <c r="I23" s="205"/>
      <c r="J23" s="207"/>
      <c r="K23" s="206"/>
      <c r="L23" s="207"/>
      <c r="M23" s="207"/>
      <c r="N23" s="207"/>
      <c r="O23" s="208"/>
      <c r="P23" s="209"/>
      <c r="Q23" s="210"/>
      <c r="R23" s="211"/>
      <c r="S23" s="469"/>
    </row>
    <row r="24" spans="1:19" s="212" customFormat="1" ht="12.75">
      <c r="A24" s="203"/>
      <c r="B24" s="203"/>
      <c r="C24" s="204"/>
      <c r="D24" s="205"/>
      <c r="E24" s="206"/>
      <c r="F24" s="207"/>
      <c r="G24" s="206"/>
      <c r="H24" s="207"/>
      <c r="I24" s="205"/>
      <c r="J24" s="207"/>
      <c r="K24" s="206"/>
      <c r="L24" s="207"/>
      <c r="M24" s="207"/>
      <c r="N24" s="207"/>
      <c r="O24" s="208"/>
      <c r="P24" s="209"/>
      <c r="Q24" s="210"/>
      <c r="R24" s="211"/>
      <c r="S24" s="469"/>
    </row>
    <row r="25" spans="1:19" s="212" customFormat="1" ht="12.75">
      <c r="A25" s="203"/>
      <c r="B25" s="419"/>
      <c r="C25" s="204"/>
      <c r="D25" s="205"/>
      <c r="E25" s="206"/>
      <c r="F25" s="207"/>
      <c r="G25" s="206"/>
      <c r="H25" s="207"/>
      <c r="I25" s="205"/>
      <c r="J25" s="207"/>
      <c r="K25" s="206"/>
      <c r="L25" s="207"/>
      <c r="M25" s="207"/>
      <c r="N25" s="207"/>
      <c r="O25" s="208"/>
      <c r="P25" s="209"/>
      <c r="Q25" s="210"/>
      <c r="R25" s="211"/>
      <c r="S25" s="469"/>
    </row>
    <row r="26" spans="1:19" s="212" customFormat="1" ht="12.75">
      <c r="A26" s="203"/>
      <c r="B26" s="203"/>
      <c r="C26" s="204"/>
      <c r="D26" s="205"/>
      <c r="E26" s="206"/>
      <c r="F26" s="207"/>
      <c r="G26" s="206"/>
      <c r="H26" s="207"/>
      <c r="I26" s="205"/>
      <c r="J26" s="207"/>
      <c r="K26" s="206"/>
      <c r="L26" s="207"/>
      <c r="M26" s="207"/>
      <c r="N26" s="207"/>
      <c r="O26" s="208"/>
      <c r="P26" s="209"/>
      <c r="Q26" s="210"/>
      <c r="R26" s="211"/>
      <c r="S26" s="469"/>
    </row>
    <row r="27" spans="1:18" s="212" customFormat="1" ht="12.75">
      <c r="A27" s="203"/>
      <c r="B27" s="203"/>
      <c r="C27" s="204"/>
      <c r="D27" s="205"/>
      <c r="E27" s="206"/>
      <c r="F27" s="207"/>
      <c r="G27" s="206"/>
      <c r="H27" s="207"/>
      <c r="I27" s="205"/>
      <c r="J27" s="207"/>
      <c r="K27" s="206"/>
      <c r="L27" s="207"/>
      <c r="M27" s="207"/>
      <c r="N27" s="207"/>
      <c r="O27" s="208"/>
      <c r="P27" s="209"/>
      <c r="Q27" s="210"/>
      <c r="R27" s="211"/>
    </row>
    <row r="28" spans="1:18" s="212" customFormat="1" ht="12.75">
      <c r="A28" s="203"/>
      <c r="B28" s="203"/>
      <c r="C28" s="204"/>
      <c r="D28" s="205"/>
      <c r="E28" s="206"/>
      <c r="F28" s="207"/>
      <c r="G28" s="206"/>
      <c r="H28" s="207"/>
      <c r="I28" s="205"/>
      <c r="J28" s="207"/>
      <c r="K28" s="206"/>
      <c r="L28" s="207"/>
      <c r="M28" s="207"/>
      <c r="N28" s="207"/>
      <c r="O28" s="208"/>
      <c r="P28" s="209"/>
      <c r="Q28" s="210"/>
      <c r="R28" s="211"/>
    </row>
    <row r="29" spans="1:18" s="212" customFormat="1" ht="12.75">
      <c r="A29" s="203"/>
      <c r="B29" s="203"/>
      <c r="C29" s="204"/>
      <c r="D29" s="205"/>
      <c r="E29" s="206"/>
      <c r="F29" s="207"/>
      <c r="G29" s="206"/>
      <c r="H29" s="207"/>
      <c r="I29" s="205"/>
      <c r="J29" s="207"/>
      <c r="K29" s="206"/>
      <c r="L29" s="207"/>
      <c r="M29" s="207"/>
      <c r="N29" s="207"/>
      <c r="O29" s="208"/>
      <c r="P29" s="209"/>
      <c r="Q29" s="210"/>
      <c r="R29" s="211"/>
    </row>
    <row r="30" spans="1:18" s="212" customFormat="1" ht="12.75">
      <c r="A30" s="203"/>
      <c r="B30" s="203"/>
      <c r="C30" s="204"/>
      <c r="D30" s="205"/>
      <c r="E30" s="206"/>
      <c r="F30" s="207"/>
      <c r="G30" s="206"/>
      <c r="H30" s="207"/>
      <c r="I30" s="205"/>
      <c r="J30" s="207"/>
      <c r="K30" s="206"/>
      <c r="L30" s="207"/>
      <c r="M30" s="207"/>
      <c r="N30" s="207"/>
      <c r="O30" s="208"/>
      <c r="P30" s="209"/>
      <c r="Q30" s="210"/>
      <c r="R30" s="211"/>
    </row>
    <row r="31" spans="1:18" s="212" customFormat="1" ht="12.75">
      <c r="A31" s="203"/>
      <c r="B31" s="203"/>
      <c r="C31" s="204"/>
      <c r="D31" s="205"/>
      <c r="E31" s="206"/>
      <c r="F31" s="207"/>
      <c r="G31" s="206"/>
      <c r="H31" s="207"/>
      <c r="I31" s="205"/>
      <c r="J31" s="207"/>
      <c r="K31" s="206"/>
      <c r="L31" s="207"/>
      <c r="M31" s="207"/>
      <c r="N31" s="207"/>
      <c r="O31" s="208"/>
      <c r="P31" s="209"/>
      <c r="Q31" s="210"/>
      <c r="R31" s="211"/>
    </row>
    <row r="32" spans="1:18" s="212" customFormat="1" ht="12.75">
      <c r="A32" s="203"/>
      <c r="B32" s="203"/>
      <c r="C32" s="204"/>
      <c r="D32" s="205"/>
      <c r="E32" s="206"/>
      <c r="F32" s="207"/>
      <c r="G32" s="206"/>
      <c r="H32" s="207"/>
      <c r="I32" s="205"/>
      <c r="J32" s="207"/>
      <c r="K32" s="206"/>
      <c r="L32" s="207"/>
      <c r="M32" s="207"/>
      <c r="N32" s="207"/>
      <c r="O32" s="208"/>
      <c r="P32" s="209"/>
      <c r="Q32" s="210"/>
      <c r="R32" s="211"/>
    </row>
    <row r="33" spans="1:18" s="212" customFormat="1" ht="12.75">
      <c r="A33" s="203"/>
      <c r="B33" s="203"/>
      <c r="C33" s="204"/>
      <c r="D33" s="205"/>
      <c r="E33" s="206"/>
      <c r="F33" s="207"/>
      <c r="G33" s="206"/>
      <c r="H33" s="207"/>
      <c r="I33" s="205"/>
      <c r="J33" s="207"/>
      <c r="K33" s="206"/>
      <c r="L33" s="207"/>
      <c r="M33" s="207"/>
      <c r="N33" s="207"/>
      <c r="O33" s="208"/>
      <c r="P33" s="209"/>
      <c r="Q33" s="210"/>
      <c r="R33" s="211"/>
    </row>
    <row r="34" spans="1:18" s="212" customFormat="1" ht="12.75">
      <c r="A34" s="203"/>
      <c r="B34" s="203"/>
      <c r="C34" s="204"/>
      <c r="D34" s="205"/>
      <c r="E34" s="206"/>
      <c r="F34" s="207"/>
      <c r="G34" s="206"/>
      <c r="H34" s="207"/>
      <c r="I34" s="205"/>
      <c r="J34" s="207"/>
      <c r="K34" s="206"/>
      <c r="L34" s="207"/>
      <c r="M34" s="207"/>
      <c r="N34" s="207"/>
      <c r="O34" s="208"/>
      <c r="P34" s="209"/>
      <c r="Q34" s="210"/>
      <c r="R34" s="211"/>
    </row>
    <row r="35" spans="1:18" s="212" customFormat="1" ht="12.75">
      <c r="A35" s="203"/>
      <c r="B35" s="203"/>
      <c r="C35" s="204"/>
      <c r="D35" s="205"/>
      <c r="E35" s="206"/>
      <c r="F35" s="207"/>
      <c r="G35" s="206"/>
      <c r="H35" s="207"/>
      <c r="I35" s="205"/>
      <c r="J35" s="207"/>
      <c r="K35" s="206"/>
      <c r="L35" s="207"/>
      <c r="M35" s="207"/>
      <c r="N35" s="207"/>
      <c r="O35" s="208"/>
      <c r="P35" s="209"/>
      <c r="Q35" s="210"/>
      <c r="R35" s="211"/>
    </row>
    <row r="36" spans="1:18" s="212" customFormat="1" ht="12.75">
      <c r="A36" s="203"/>
      <c r="B36" s="203"/>
      <c r="C36" s="204"/>
      <c r="D36" s="205"/>
      <c r="E36" s="206"/>
      <c r="F36" s="207"/>
      <c r="G36" s="206"/>
      <c r="H36" s="207"/>
      <c r="I36" s="205"/>
      <c r="J36" s="207"/>
      <c r="K36" s="206"/>
      <c r="L36" s="207"/>
      <c r="M36" s="207"/>
      <c r="N36" s="207"/>
      <c r="O36" s="208"/>
      <c r="P36" s="209"/>
      <c r="Q36" s="210"/>
      <c r="R36" s="211"/>
    </row>
    <row r="37" spans="1:18" s="212" customFormat="1" ht="12.75">
      <c r="A37" s="203"/>
      <c r="B37" s="203"/>
      <c r="C37" s="204"/>
      <c r="D37" s="205"/>
      <c r="E37" s="206"/>
      <c r="F37" s="207"/>
      <c r="G37" s="206"/>
      <c r="H37" s="207"/>
      <c r="I37" s="205"/>
      <c r="J37" s="207"/>
      <c r="K37" s="206"/>
      <c r="L37" s="207"/>
      <c r="M37" s="207"/>
      <c r="N37" s="207"/>
      <c r="O37" s="208"/>
      <c r="P37" s="209"/>
      <c r="Q37" s="210"/>
      <c r="R37" s="211"/>
    </row>
    <row r="38" spans="1:18" s="212" customFormat="1" ht="12.75">
      <c r="A38" s="203"/>
      <c r="B38" s="203"/>
      <c r="C38" s="204"/>
      <c r="D38" s="205"/>
      <c r="E38" s="206"/>
      <c r="F38" s="207"/>
      <c r="G38" s="206"/>
      <c r="H38" s="207"/>
      <c r="I38" s="205"/>
      <c r="J38" s="207"/>
      <c r="K38" s="206"/>
      <c r="L38" s="207"/>
      <c r="M38" s="207"/>
      <c r="N38" s="207"/>
      <c r="O38" s="208"/>
      <c r="P38" s="209"/>
      <c r="Q38" s="210"/>
      <c r="R38" s="211"/>
    </row>
    <row r="39" spans="1:18" s="212" customFormat="1" ht="12.75">
      <c r="A39" s="203"/>
      <c r="B39" s="203"/>
      <c r="C39" s="204"/>
      <c r="D39" s="205"/>
      <c r="E39" s="206"/>
      <c r="F39" s="207"/>
      <c r="G39" s="206"/>
      <c r="H39" s="207"/>
      <c r="I39" s="205"/>
      <c r="J39" s="207"/>
      <c r="K39" s="206"/>
      <c r="L39" s="207"/>
      <c r="M39" s="207"/>
      <c r="N39" s="207"/>
      <c r="O39" s="208"/>
      <c r="P39" s="209"/>
      <c r="Q39" s="210"/>
      <c r="R39" s="211"/>
    </row>
    <row r="40" spans="1:18" s="212" customFormat="1" ht="12.75">
      <c r="A40" s="203"/>
      <c r="B40" s="203"/>
      <c r="C40" s="204"/>
      <c r="D40" s="205"/>
      <c r="E40" s="206"/>
      <c r="F40" s="207"/>
      <c r="G40" s="206"/>
      <c r="H40" s="207"/>
      <c r="I40" s="205"/>
      <c r="J40" s="207"/>
      <c r="K40" s="206"/>
      <c r="L40" s="207"/>
      <c r="M40" s="207"/>
      <c r="N40" s="207"/>
      <c r="O40" s="208"/>
      <c r="P40" s="209"/>
      <c r="Q40" s="210"/>
      <c r="R40" s="211"/>
    </row>
    <row r="41" spans="1:18" s="212" customFormat="1" ht="12.75">
      <c r="A41" s="203"/>
      <c r="B41" s="203"/>
      <c r="C41" s="204"/>
      <c r="D41" s="205"/>
      <c r="E41" s="206"/>
      <c r="F41" s="207"/>
      <c r="G41" s="206"/>
      <c r="H41" s="207"/>
      <c r="I41" s="205"/>
      <c r="J41" s="207"/>
      <c r="K41" s="206"/>
      <c r="L41" s="207"/>
      <c r="M41" s="207"/>
      <c r="N41" s="207"/>
      <c r="O41" s="208"/>
      <c r="P41" s="209"/>
      <c r="Q41" s="210"/>
      <c r="R41" s="211"/>
    </row>
    <row r="42" spans="1:18" s="212" customFormat="1" ht="12.75">
      <c r="A42" s="203"/>
      <c r="B42" s="203"/>
      <c r="C42" s="204"/>
      <c r="D42" s="205"/>
      <c r="E42" s="206"/>
      <c r="F42" s="207"/>
      <c r="G42" s="206"/>
      <c r="H42" s="207"/>
      <c r="I42" s="205"/>
      <c r="J42" s="207"/>
      <c r="K42" s="206"/>
      <c r="L42" s="207"/>
      <c r="M42" s="207"/>
      <c r="N42" s="207"/>
      <c r="O42" s="208"/>
      <c r="P42" s="209"/>
      <c r="Q42" s="210"/>
      <c r="R42" s="211"/>
    </row>
    <row r="43" spans="1:18" s="212" customFormat="1" ht="12.75">
      <c r="A43" s="203"/>
      <c r="B43" s="203"/>
      <c r="C43" s="204"/>
      <c r="D43" s="205"/>
      <c r="E43" s="206"/>
      <c r="F43" s="207"/>
      <c r="G43" s="206"/>
      <c r="H43" s="207"/>
      <c r="I43" s="205"/>
      <c r="J43" s="207"/>
      <c r="K43" s="206"/>
      <c r="L43" s="207"/>
      <c r="M43" s="207"/>
      <c r="N43" s="207"/>
      <c r="O43" s="208"/>
      <c r="P43" s="209"/>
      <c r="Q43" s="210"/>
      <c r="R43" s="211"/>
    </row>
    <row r="44" spans="1:18" s="212" customFormat="1" ht="12.75">
      <c r="A44" s="203"/>
      <c r="B44" s="203"/>
      <c r="C44" s="204"/>
      <c r="D44" s="205"/>
      <c r="E44" s="206"/>
      <c r="F44" s="207"/>
      <c r="G44" s="206"/>
      <c r="H44" s="207"/>
      <c r="I44" s="205"/>
      <c r="J44" s="207"/>
      <c r="K44" s="206"/>
      <c r="L44" s="207"/>
      <c r="M44" s="207"/>
      <c r="N44" s="207"/>
      <c r="O44" s="208"/>
      <c r="P44" s="209"/>
      <c r="Q44" s="210"/>
      <c r="R44" s="211"/>
    </row>
    <row r="45" spans="1:18" s="212" customFormat="1" ht="12.75">
      <c r="A45" s="203"/>
      <c r="B45" s="203"/>
      <c r="C45" s="204"/>
      <c r="D45" s="205"/>
      <c r="E45" s="206"/>
      <c r="F45" s="207"/>
      <c r="G45" s="206"/>
      <c r="H45" s="207"/>
      <c r="I45" s="205"/>
      <c r="J45" s="207"/>
      <c r="K45" s="206"/>
      <c r="L45" s="207"/>
      <c r="M45" s="207"/>
      <c r="N45" s="207"/>
      <c r="O45" s="208"/>
      <c r="P45" s="209"/>
      <c r="Q45" s="210"/>
      <c r="R45" s="211"/>
    </row>
    <row r="46" spans="1:18" s="212" customFormat="1" ht="12.75">
      <c r="A46" s="203"/>
      <c r="B46" s="203"/>
      <c r="C46" s="204"/>
      <c r="D46" s="205"/>
      <c r="E46" s="206"/>
      <c r="F46" s="207"/>
      <c r="G46" s="206"/>
      <c r="H46" s="207"/>
      <c r="I46" s="205"/>
      <c r="J46" s="207"/>
      <c r="K46" s="206"/>
      <c r="L46" s="207"/>
      <c r="M46" s="207"/>
      <c r="N46" s="207"/>
      <c r="O46" s="208"/>
      <c r="P46" s="209"/>
      <c r="Q46" s="210"/>
      <c r="R46" s="211"/>
    </row>
    <row r="47" spans="1:18" s="212" customFormat="1" ht="12.75">
      <c r="A47" s="203"/>
      <c r="B47" s="203"/>
      <c r="C47" s="204"/>
      <c r="D47" s="205"/>
      <c r="E47" s="206"/>
      <c r="F47" s="207"/>
      <c r="G47" s="206"/>
      <c r="H47" s="207"/>
      <c r="I47" s="205"/>
      <c r="J47" s="207"/>
      <c r="K47" s="206"/>
      <c r="L47" s="207"/>
      <c r="M47" s="207"/>
      <c r="N47" s="207"/>
      <c r="O47" s="208"/>
      <c r="P47" s="209"/>
      <c r="Q47" s="210"/>
      <c r="R47" s="211"/>
    </row>
    <row r="48" spans="1:18" s="212" customFormat="1" ht="12.75">
      <c r="A48" s="203"/>
      <c r="B48" s="203"/>
      <c r="C48" s="204"/>
      <c r="D48" s="205"/>
      <c r="E48" s="206"/>
      <c r="F48" s="207"/>
      <c r="G48" s="206"/>
      <c r="H48" s="207"/>
      <c r="I48" s="205"/>
      <c r="J48" s="207"/>
      <c r="K48" s="206"/>
      <c r="L48" s="207"/>
      <c r="M48" s="207"/>
      <c r="N48" s="207"/>
      <c r="O48" s="208"/>
      <c r="P48" s="209"/>
      <c r="Q48" s="210"/>
      <c r="R48" s="211"/>
    </row>
    <row r="49" spans="1:18" s="212" customFormat="1" ht="12.75">
      <c r="A49" s="203"/>
      <c r="B49" s="203"/>
      <c r="C49" s="204"/>
      <c r="D49" s="205"/>
      <c r="E49" s="206"/>
      <c r="F49" s="207"/>
      <c r="G49" s="206"/>
      <c r="H49" s="207"/>
      <c r="I49" s="205"/>
      <c r="J49" s="207"/>
      <c r="K49" s="206"/>
      <c r="L49" s="207"/>
      <c r="M49" s="207"/>
      <c r="N49" s="207"/>
      <c r="O49" s="208"/>
      <c r="P49" s="209"/>
      <c r="Q49" s="210"/>
      <c r="R49" s="211"/>
    </row>
    <row r="50" spans="1:18" s="212" customFormat="1" ht="12.75">
      <c r="A50" s="203"/>
      <c r="B50" s="203"/>
      <c r="C50" s="204"/>
      <c r="D50" s="205"/>
      <c r="E50" s="206"/>
      <c r="F50" s="207"/>
      <c r="G50" s="206"/>
      <c r="H50" s="207"/>
      <c r="I50" s="205"/>
      <c r="J50" s="207"/>
      <c r="K50" s="206"/>
      <c r="L50" s="207"/>
      <c r="M50" s="207"/>
      <c r="N50" s="207"/>
      <c r="O50" s="208"/>
      <c r="P50" s="209"/>
      <c r="Q50" s="210"/>
      <c r="R50" s="211"/>
    </row>
    <row r="51" spans="1:18" s="212" customFormat="1" ht="12.75">
      <c r="A51" s="203"/>
      <c r="B51" s="203"/>
      <c r="C51" s="204"/>
      <c r="D51" s="205"/>
      <c r="E51" s="206"/>
      <c r="F51" s="207"/>
      <c r="G51" s="206"/>
      <c r="H51" s="207"/>
      <c r="I51" s="205"/>
      <c r="J51" s="207"/>
      <c r="K51" s="206"/>
      <c r="L51" s="207"/>
      <c r="M51" s="207"/>
      <c r="N51" s="207"/>
      <c r="O51" s="208"/>
      <c r="P51" s="209"/>
      <c r="Q51" s="210"/>
      <c r="R51" s="211"/>
    </row>
    <row r="52" spans="1:18" s="212" customFormat="1" ht="12.75">
      <c r="A52" s="203"/>
      <c r="B52" s="203"/>
      <c r="C52" s="204"/>
      <c r="D52" s="205"/>
      <c r="E52" s="206"/>
      <c r="F52" s="207"/>
      <c r="G52" s="206"/>
      <c r="H52" s="207"/>
      <c r="I52" s="205"/>
      <c r="J52" s="207"/>
      <c r="K52" s="206"/>
      <c r="L52" s="207"/>
      <c r="M52" s="207"/>
      <c r="N52" s="207"/>
      <c r="O52" s="208"/>
      <c r="P52" s="209"/>
      <c r="Q52" s="210"/>
      <c r="R52" s="211"/>
    </row>
    <row r="53" spans="1:18" s="212" customFormat="1" ht="12.75">
      <c r="A53" s="203"/>
      <c r="B53" s="203"/>
      <c r="C53" s="204"/>
      <c r="D53" s="205"/>
      <c r="E53" s="206"/>
      <c r="F53" s="207"/>
      <c r="G53" s="206"/>
      <c r="H53" s="207"/>
      <c r="I53" s="205"/>
      <c r="J53" s="207"/>
      <c r="K53" s="206"/>
      <c r="L53" s="207"/>
      <c r="M53" s="207"/>
      <c r="N53" s="207"/>
      <c r="O53" s="208"/>
      <c r="P53" s="209"/>
      <c r="Q53" s="210"/>
      <c r="R53" s="211"/>
    </row>
    <row r="54" spans="1:18" s="212" customFormat="1" ht="12.75">
      <c r="A54" s="203"/>
      <c r="B54" s="203"/>
      <c r="C54" s="204"/>
      <c r="D54" s="205"/>
      <c r="E54" s="206"/>
      <c r="F54" s="207"/>
      <c r="G54" s="206"/>
      <c r="H54" s="207"/>
      <c r="I54" s="205"/>
      <c r="J54" s="207"/>
      <c r="K54" s="206"/>
      <c r="L54" s="207"/>
      <c r="M54" s="207"/>
      <c r="N54" s="207"/>
      <c r="O54" s="208"/>
      <c r="P54" s="209"/>
      <c r="Q54" s="210"/>
      <c r="R54" s="211"/>
    </row>
    <row r="55" spans="1:18" s="212" customFormat="1" ht="12.75">
      <c r="A55" s="203"/>
      <c r="B55" s="203"/>
      <c r="C55" s="204"/>
      <c r="D55" s="205"/>
      <c r="E55" s="206"/>
      <c r="F55" s="207"/>
      <c r="G55" s="206"/>
      <c r="H55" s="207"/>
      <c r="I55" s="205"/>
      <c r="J55" s="207"/>
      <c r="K55" s="206"/>
      <c r="L55" s="207"/>
      <c r="M55" s="207"/>
      <c r="N55" s="207"/>
      <c r="O55" s="208"/>
      <c r="P55" s="209"/>
      <c r="Q55" s="210"/>
      <c r="R55" s="211"/>
    </row>
    <row r="56" spans="1:18" s="212" customFormat="1" ht="12.75">
      <c r="A56" s="203"/>
      <c r="B56" s="203"/>
      <c r="C56" s="204"/>
      <c r="D56" s="205"/>
      <c r="E56" s="206"/>
      <c r="F56" s="207"/>
      <c r="G56" s="206"/>
      <c r="H56" s="207"/>
      <c r="I56" s="205"/>
      <c r="J56" s="207"/>
      <c r="K56" s="206"/>
      <c r="L56" s="207"/>
      <c r="M56" s="207"/>
      <c r="N56" s="207"/>
      <c r="O56" s="208"/>
      <c r="P56" s="209"/>
      <c r="Q56" s="210"/>
      <c r="R56" s="211"/>
    </row>
    <row r="57" spans="1:18" s="212" customFormat="1" ht="12.75">
      <c r="A57" s="203"/>
      <c r="B57" s="203"/>
      <c r="C57" s="204"/>
      <c r="D57" s="205"/>
      <c r="E57" s="206"/>
      <c r="F57" s="207"/>
      <c r="G57" s="206"/>
      <c r="H57" s="207"/>
      <c r="I57" s="205"/>
      <c r="J57" s="207"/>
      <c r="K57" s="206"/>
      <c r="L57" s="207"/>
      <c r="M57" s="207"/>
      <c r="N57" s="207"/>
      <c r="O57" s="208"/>
      <c r="P57" s="209"/>
      <c r="Q57" s="210"/>
      <c r="R57" s="211"/>
    </row>
    <row r="58" spans="1:18" s="212" customFormat="1" ht="12.75">
      <c r="A58" s="203"/>
      <c r="B58" s="203"/>
      <c r="C58" s="204"/>
      <c r="D58" s="205"/>
      <c r="E58" s="206"/>
      <c r="F58" s="207"/>
      <c r="G58" s="206"/>
      <c r="H58" s="207"/>
      <c r="I58" s="205"/>
      <c r="J58" s="207"/>
      <c r="K58" s="206"/>
      <c r="L58" s="207"/>
      <c r="M58" s="207"/>
      <c r="N58" s="207"/>
      <c r="O58" s="208"/>
      <c r="P58" s="209"/>
      <c r="Q58" s="210"/>
      <c r="R58" s="211"/>
    </row>
    <row r="59" spans="1:18" s="212" customFormat="1" ht="12.75">
      <c r="A59" s="203"/>
      <c r="B59" s="203"/>
      <c r="C59" s="204"/>
      <c r="D59" s="205"/>
      <c r="E59" s="206"/>
      <c r="F59" s="207"/>
      <c r="G59" s="206"/>
      <c r="H59" s="207"/>
      <c r="I59" s="205"/>
      <c r="J59" s="207"/>
      <c r="K59" s="206"/>
      <c r="L59" s="207"/>
      <c r="M59" s="207"/>
      <c r="N59" s="207"/>
      <c r="O59" s="208"/>
      <c r="P59" s="209"/>
      <c r="Q59" s="210"/>
      <c r="R59" s="211"/>
    </row>
    <row r="60" spans="1:18" s="212" customFormat="1" ht="12.75">
      <c r="A60" s="203"/>
      <c r="B60" s="203"/>
      <c r="C60" s="204"/>
      <c r="D60" s="205"/>
      <c r="E60" s="206"/>
      <c r="F60" s="207"/>
      <c r="G60" s="206"/>
      <c r="H60" s="207"/>
      <c r="I60" s="205"/>
      <c r="J60" s="207"/>
      <c r="K60" s="206"/>
      <c r="L60" s="207"/>
      <c r="M60" s="207"/>
      <c r="N60" s="207"/>
      <c r="O60" s="208"/>
      <c r="P60" s="209"/>
      <c r="Q60" s="210"/>
      <c r="R60" s="211"/>
    </row>
    <row r="61" spans="1:18" s="212" customFormat="1" ht="12.75">
      <c r="A61" s="203"/>
      <c r="B61" s="203"/>
      <c r="C61" s="204"/>
      <c r="D61" s="205"/>
      <c r="E61" s="206"/>
      <c r="F61" s="207"/>
      <c r="G61" s="206"/>
      <c r="H61" s="207"/>
      <c r="I61" s="205"/>
      <c r="J61" s="207"/>
      <c r="K61" s="206"/>
      <c r="L61" s="207"/>
      <c r="M61" s="207"/>
      <c r="N61" s="207"/>
      <c r="O61" s="208"/>
      <c r="P61" s="209"/>
      <c r="Q61" s="210"/>
      <c r="R61" s="211"/>
    </row>
    <row r="62" spans="1:18" s="212" customFormat="1" ht="12.75">
      <c r="A62" s="203"/>
      <c r="B62" s="203"/>
      <c r="C62" s="204"/>
      <c r="D62" s="205"/>
      <c r="E62" s="206"/>
      <c r="F62" s="207"/>
      <c r="G62" s="206"/>
      <c r="H62" s="207"/>
      <c r="I62" s="205"/>
      <c r="J62" s="207"/>
      <c r="K62" s="206"/>
      <c r="L62" s="207"/>
      <c r="M62" s="207"/>
      <c r="N62" s="207"/>
      <c r="O62" s="208"/>
      <c r="P62" s="209"/>
      <c r="Q62" s="210"/>
      <c r="R62" s="211"/>
    </row>
    <row r="63" spans="1:18" s="212" customFormat="1" ht="12.75">
      <c r="A63" s="203"/>
      <c r="B63" s="203"/>
      <c r="C63" s="204"/>
      <c r="D63" s="205"/>
      <c r="E63" s="206"/>
      <c r="F63" s="207"/>
      <c r="G63" s="206"/>
      <c r="H63" s="207"/>
      <c r="I63" s="205"/>
      <c r="J63" s="207"/>
      <c r="K63" s="206"/>
      <c r="L63" s="207"/>
      <c r="M63" s="207"/>
      <c r="N63" s="207"/>
      <c r="O63" s="208"/>
      <c r="P63" s="209"/>
      <c r="Q63" s="210"/>
      <c r="R63" s="211"/>
    </row>
    <row r="64" spans="1:18" s="212" customFormat="1" ht="12.75">
      <c r="A64" s="203"/>
      <c r="B64" s="203"/>
      <c r="C64" s="204"/>
      <c r="D64" s="205"/>
      <c r="E64" s="206"/>
      <c r="F64" s="207"/>
      <c r="G64" s="206"/>
      <c r="H64" s="207"/>
      <c r="I64" s="205"/>
      <c r="J64" s="207"/>
      <c r="K64" s="206"/>
      <c r="L64" s="207"/>
      <c r="M64" s="207"/>
      <c r="N64" s="207"/>
      <c r="O64" s="208"/>
      <c r="P64" s="209"/>
      <c r="Q64" s="210"/>
      <c r="R64" s="211"/>
    </row>
    <row r="65" spans="1:18" s="212" customFormat="1" ht="12.75">
      <c r="A65" s="203"/>
      <c r="B65" s="203"/>
      <c r="C65" s="204"/>
      <c r="D65" s="205"/>
      <c r="E65" s="206"/>
      <c r="F65" s="207"/>
      <c r="G65" s="206"/>
      <c r="H65" s="207"/>
      <c r="I65" s="205"/>
      <c r="J65" s="207"/>
      <c r="K65" s="206"/>
      <c r="L65" s="207"/>
      <c r="M65" s="207"/>
      <c r="N65" s="207"/>
      <c r="O65" s="208"/>
      <c r="P65" s="209"/>
      <c r="Q65" s="210"/>
      <c r="R65" s="211"/>
    </row>
    <row r="66" spans="1:18" s="212" customFormat="1" ht="12.75">
      <c r="A66" s="203"/>
      <c r="B66" s="203"/>
      <c r="C66" s="204"/>
      <c r="D66" s="205"/>
      <c r="E66" s="206"/>
      <c r="F66" s="207"/>
      <c r="G66" s="206"/>
      <c r="H66" s="207"/>
      <c r="I66" s="205"/>
      <c r="J66" s="207"/>
      <c r="K66" s="206"/>
      <c r="L66" s="207"/>
      <c r="M66" s="207"/>
      <c r="N66" s="207"/>
      <c r="O66" s="208"/>
      <c r="P66" s="209"/>
      <c r="Q66" s="210"/>
      <c r="R66" s="211"/>
    </row>
    <row r="67" spans="1:18" s="212" customFormat="1" ht="12.75">
      <c r="A67" s="203"/>
      <c r="B67" s="203"/>
      <c r="C67" s="204"/>
      <c r="D67" s="205"/>
      <c r="E67" s="206"/>
      <c r="F67" s="207"/>
      <c r="G67" s="206"/>
      <c r="H67" s="207"/>
      <c r="I67" s="205"/>
      <c r="J67" s="207"/>
      <c r="K67" s="206"/>
      <c r="L67" s="207"/>
      <c r="M67" s="207"/>
      <c r="N67" s="207"/>
      <c r="O67" s="208"/>
      <c r="P67" s="209"/>
      <c r="Q67" s="210"/>
      <c r="R67" s="211"/>
    </row>
    <row r="68" spans="1:18" s="212" customFormat="1" ht="12.75">
      <c r="A68" s="203"/>
      <c r="B68" s="203"/>
      <c r="C68" s="204"/>
      <c r="D68" s="205"/>
      <c r="E68" s="206"/>
      <c r="F68" s="207"/>
      <c r="G68" s="206"/>
      <c r="H68" s="207"/>
      <c r="I68" s="205"/>
      <c r="J68" s="207"/>
      <c r="K68" s="206"/>
      <c r="L68" s="207"/>
      <c r="M68" s="207"/>
      <c r="N68" s="207"/>
      <c r="O68" s="208"/>
      <c r="P68" s="209"/>
      <c r="Q68" s="210"/>
      <c r="R68" s="211"/>
    </row>
    <row r="69" spans="1:18" s="212" customFormat="1" ht="12.75">
      <c r="A69" s="203"/>
      <c r="B69" s="203"/>
      <c r="C69" s="204"/>
      <c r="D69" s="205"/>
      <c r="E69" s="206"/>
      <c r="F69" s="207"/>
      <c r="G69" s="206"/>
      <c r="H69" s="207"/>
      <c r="I69" s="205"/>
      <c r="J69" s="207"/>
      <c r="K69" s="206"/>
      <c r="L69" s="207"/>
      <c r="M69" s="207"/>
      <c r="N69" s="207"/>
      <c r="O69" s="208"/>
      <c r="P69" s="209"/>
      <c r="Q69" s="210"/>
      <c r="R69" s="211"/>
    </row>
    <row r="70" spans="1:18" s="212" customFormat="1" ht="12.75">
      <c r="A70" s="203"/>
      <c r="B70" s="203"/>
      <c r="C70" s="204"/>
      <c r="D70" s="205"/>
      <c r="E70" s="206"/>
      <c r="F70" s="207"/>
      <c r="G70" s="206"/>
      <c r="H70" s="207"/>
      <c r="I70" s="205"/>
      <c r="J70" s="207"/>
      <c r="K70" s="206"/>
      <c r="L70" s="207"/>
      <c r="M70" s="207"/>
      <c r="N70" s="207"/>
      <c r="O70" s="208"/>
      <c r="P70" s="209"/>
      <c r="Q70" s="210"/>
      <c r="R70" s="211"/>
    </row>
    <row r="71" spans="1:18" s="212" customFormat="1" ht="12.75">
      <c r="A71" s="203"/>
      <c r="B71" s="203"/>
      <c r="C71" s="204"/>
      <c r="D71" s="205"/>
      <c r="E71" s="206"/>
      <c r="F71" s="207"/>
      <c r="G71" s="206"/>
      <c r="H71" s="207"/>
      <c r="I71" s="205"/>
      <c r="J71" s="207"/>
      <c r="K71" s="206"/>
      <c r="L71" s="207"/>
      <c r="M71" s="207"/>
      <c r="N71" s="207"/>
      <c r="O71" s="208"/>
      <c r="P71" s="209"/>
      <c r="Q71" s="210"/>
      <c r="R71" s="211"/>
    </row>
    <row r="72" spans="1:18" s="212" customFormat="1" ht="12.75">
      <c r="A72" s="203"/>
      <c r="B72" s="203"/>
      <c r="C72" s="204"/>
      <c r="D72" s="205"/>
      <c r="E72" s="206"/>
      <c r="F72" s="207"/>
      <c r="G72" s="206"/>
      <c r="H72" s="207"/>
      <c r="I72" s="205"/>
      <c r="J72" s="207"/>
      <c r="K72" s="206"/>
      <c r="L72" s="207"/>
      <c r="M72" s="207"/>
      <c r="N72" s="207"/>
      <c r="O72" s="208"/>
      <c r="P72" s="209"/>
      <c r="Q72" s="210"/>
      <c r="R72" s="211"/>
    </row>
    <row r="73" spans="1:18" s="212" customFormat="1" ht="12.75">
      <c r="A73" s="203"/>
      <c r="B73" s="203"/>
      <c r="C73" s="204"/>
      <c r="D73" s="205"/>
      <c r="E73" s="206"/>
      <c r="F73" s="207"/>
      <c r="G73" s="206"/>
      <c r="H73" s="207"/>
      <c r="I73" s="205"/>
      <c r="J73" s="207"/>
      <c r="K73" s="206"/>
      <c r="L73" s="207"/>
      <c r="M73" s="207"/>
      <c r="N73" s="207"/>
      <c r="O73" s="208"/>
      <c r="P73" s="209"/>
      <c r="Q73" s="210"/>
      <c r="R73" s="211"/>
    </row>
    <row r="74" spans="1:18" s="212" customFormat="1" ht="12.75">
      <c r="A74" s="203"/>
      <c r="B74" s="203"/>
      <c r="C74" s="204"/>
      <c r="D74" s="205"/>
      <c r="E74" s="206"/>
      <c r="F74" s="207"/>
      <c r="G74" s="206"/>
      <c r="H74" s="207"/>
      <c r="I74" s="205"/>
      <c r="J74" s="207"/>
      <c r="K74" s="206"/>
      <c r="L74" s="207"/>
      <c r="M74" s="207"/>
      <c r="N74" s="207"/>
      <c r="O74" s="208"/>
      <c r="P74" s="209"/>
      <c r="Q74" s="210"/>
      <c r="R74" s="211"/>
    </row>
    <row r="75" spans="1:18" s="212" customFormat="1" ht="12.75">
      <c r="A75" s="203"/>
      <c r="B75" s="203"/>
      <c r="C75" s="204"/>
      <c r="D75" s="205"/>
      <c r="E75" s="206"/>
      <c r="F75" s="207"/>
      <c r="G75" s="206"/>
      <c r="H75" s="207"/>
      <c r="I75" s="205"/>
      <c r="J75" s="207"/>
      <c r="K75" s="206"/>
      <c r="L75" s="207"/>
      <c r="M75" s="207"/>
      <c r="N75" s="207"/>
      <c r="O75" s="208"/>
      <c r="P75" s="209"/>
      <c r="Q75" s="210"/>
      <c r="R75" s="211"/>
    </row>
    <row r="76" spans="1:18" s="212" customFormat="1" ht="12.75">
      <c r="A76" s="203"/>
      <c r="B76" s="203"/>
      <c r="C76" s="204"/>
      <c r="D76" s="205"/>
      <c r="E76" s="206"/>
      <c r="F76" s="207"/>
      <c r="G76" s="206"/>
      <c r="H76" s="207"/>
      <c r="I76" s="205"/>
      <c r="J76" s="207"/>
      <c r="K76" s="206"/>
      <c r="L76" s="207"/>
      <c r="M76" s="207"/>
      <c r="N76" s="207"/>
      <c r="O76" s="208"/>
      <c r="P76" s="209"/>
      <c r="Q76" s="210"/>
      <c r="R76" s="211"/>
    </row>
    <row r="77" spans="1:18" s="212" customFormat="1" ht="12.75">
      <c r="A77" s="203"/>
      <c r="B77" s="203"/>
      <c r="C77" s="204"/>
      <c r="D77" s="205"/>
      <c r="E77" s="206"/>
      <c r="F77" s="207"/>
      <c r="G77" s="206"/>
      <c r="H77" s="207"/>
      <c r="I77" s="205"/>
      <c r="J77" s="207"/>
      <c r="K77" s="206"/>
      <c r="L77" s="207"/>
      <c r="M77" s="207"/>
      <c r="N77" s="207"/>
      <c r="O77" s="208"/>
      <c r="P77" s="209"/>
      <c r="Q77" s="210"/>
      <c r="R77" s="211"/>
    </row>
    <row r="78" spans="1:18" s="212" customFormat="1" ht="12.75">
      <c r="A78" s="203"/>
      <c r="B78" s="203"/>
      <c r="C78" s="204"/>
      <c r="D78" s="205"/>
      <c r="E78" s="206"/>
      <c r="F78" s="207"/>
      <c r="G78" s="206"/>
      <c r="H78" s="207"/>
      <c r="I78" s="205"/>
      <c r="J78" s="207"/>
      <c r="K78" s="206"/>
      <c r="L78" s="207"/>
      <c r="M78" s="207"/>
      <c r="N78" s="207"/>
      <c r="O78" s="208"/>
      <c r="P78" s="209"/>
      <c r="Q78" s="210"/>
      <c r="R78" s="211"/>
    </row>
    <row r="79" spans="1:18" s="212" customFormat="1" ht="12.75">
      <c r="A79" s="203"/>
      <c r="B79" s="203"/>
      <c r="C79" s="204"/>
      <c r="D79" s="205"/>
      <c r="E79" s="206"/>
      <c r="F79" s="207"/>
      <c r="G79" s="206"/>
      <c r="H79" s="207"/>
      <c r="I79" s="205"/>
      <c r="J79" s="207"/>
      <c r="K79" s="206"/>
      <c r="L79" s="207"/>
      <c r="M79" s="207"/>
      <c r="N79" s="207"/>
      <c r="O79" s="208"/>
      <c r="P79" s="209"/>
      <c r="Q79" s="210"/>
      <c r="R79" s="211"/>
    </row>
    <row r="80" spans="1:18" s="212" customFormat="1" ht="12.75">
      <c r="A80" s="203"/>
      <c r="B80" s="203"/>
      <c r="C80" s="204"/>
      <c r="D80" s="205"/>
      <c r="E80" s="206"/>
      <c r="F80" s="207"/>
      <c r="G80" s="206"/>
      <c r="H80" s="207"/>
      <c r="I80" s="205"/>
      <c r="J80" s="207"/>
      <c r="K80" s="206"/>
      <c r="L80" s="207"/>
      <c r="M80" s="207"/>
      <c r="N80" s="207"/>
      <c r="O80" s="208"/>
      <c r="P80" s="209"/>
      <c r="Q80" s="210"/>
      <c r="R80" s="211"/>
    </row>
    <row r="81" spans="1:18" s="212" customFormat="1" ht="12.75">
      <c r="A81" s="203"/>
      <c r="B81" s="203"/>
      <c r="C81" s="204"/>
      <c r="D81" s="205"/>
      <c r="E81" s="206"/>
      <c r="F81" s="207"/>
      <c r="G81" s="206"/>
      <c r="H81" s="207"/>
      <c r="I81" s="205"/>
      <c r="J81" s="207"/>
      <c r="K81" s="206"/>
      <c r="L81" s="207"/>
      <c r="M81" s="207"/>
      <c r="N81" s="207"/>
      <c r="O81" s="208"/>
      <c r="P81" s="209"/>
      <c r="Q81" s="210"/>
      <c r="R81" s="211"/>
    </row>
    <row r="82" spans="1:18" s="212" customFormat="1" ht="12.75">
      <c r="A82" s="203"/>
      <c r="B82" s="203"/>
      <c r="C82" s="204"/>
      <c r="D82" s="205"/>
      <c r="E82" s="206"/>
      <c r="F82" s="207"/>
      <c r="G82" s="206"/>
      <c r="H82" s="207"/>
      <c r="I82" s="205"/>
      <c r="J82" s="207"/>
      <c r="K82" s="206"/>
      <c r="L82" s="207"/>
      <c r="M82" s="207"/>
      <c r="N82" s="207"/>
      <c r="O82" s="208"/>
      <c r="P82" s="209"/>
      <c r="Q82" s="210"/>
      <c r="R82" s="211"/>
    </row>
    <row r="83" spans="1:18" s="212" customFormat="1" ht="12.75">
      <c r="A83" s="203"/>
      <c r="B83" s="203"/>
      <c r="C83" s="204"/>
      <c r="D83" s="205"/>
      <c r="E83" s="206"/>
      <c r="F83" s="207"/>
      <c r="G83" s="206"/>
      <c r="H83" s="207"/>
      <c r="I83" s="205"/>
      <c r="J83" s="207"/>
      <c r="K83" s="206"/>
      <c r="L83" s="207"/>
      <c r="M83" s="207"/>
      <c r="N83" s="207"/>
      <c r="O83" s="208"/>
      <c r="P83" s="209"/>
      <c r="Q83" s="210"/>
      <c r="R83" s="211"/>
    </row>
    <row r="84" spans="1:18" s="212" customFormat="1" ht="12.75">
      <c r="A84" s="203"/>
      <c r="B84" s="203"/>
      <c r="C84" s="204"/>
      <c r="D84" s="205"/>
      <c r="E84" s="206"/>
      <c r="F84" s="207"/>
      <c r="G84" s="206"/>
      <c r="H84" s="207"/>
      <c r="I84" s="205"/>
      <c r="J84" s="207"/>
      <c r="K84" s="206"/>
      <c r="L84" s="207"/>
      <c r="M84" s="207"/>
      <c r="N84" s="207"/>
      <c r="O84" s="208"/>
      <c r="P84" s="209"/>
      <c r="Q84" s="210"/>
      <c r="R84" s="211"/>
    </row>
    <row r="85" spans="1:18" s="212" customFormat="1" ht="12.75">
      <c r="A85" s="203"/>
      <c r="B85" s="203"/>
      <c r="C85" s="204"/>
      <c r="D85" s="205"/>
      <c r="E85" s="206"/>
      <c r="F85" s="207"/>
      <c r="G85" s="206"/>
      <c r="H85" s="207"/>
      <c r="I85" s="205"/>
      <c r="J85" s="207"/>
      <c r="K85" s="206"/>
      <c r="L85" s="207"/>
      <c r="M85" s="207"/>
      <c r="N85" s="207"/>
      <c r="O85" s="208"/>
      <c r="P85" s="209"/>
      <c r="Q85" s="210"/>
      <c r="R85" s="211"/>
    </row>
    <row r="86" spans="1:18" s="212" customFormat="1" ht="12.75">
      <c r="A86" s="203"/>
      <c r="B86" s="203"/>
      <c r="C86" s="204"/>
      <c r="D86" s="205"/>
      <c r="E86" s="206"/>
      <c r="F86" s="207"/>
      <c r="G86" s="206"/>
      <c r="H86" s="207"/>
      <c r="I86" s="205"/>
      <c r="J86" s="207"/>
      <c r="K86" s="206"/>
      <c r="L86" s="207"/>
      <c r="M86" s="207"/>
      <c r="N86" s="207"/>
      <c r="O86" s="208"/>
      <c r="P86" s="209"/>
      <c r="Q86" s="210"/>
      <c r="R86" s="211"/>
    </row>
    <row r="87" spans="1:18" s="212" customFormat="1" ht="12.75">
      <c r="A87" s="203"/>
      <c r="B87" s="203"/>
      <c r="C87" s="204"/>
      <c r="D87" s="205"/>
      <c r="E87" s="206"/>
      <c r="F87" s="207"/>
      <c r="G87" s="206"/>
      <c r="H87" s="207"/>
      <c r="I87" s="205"/>
      <c r="J87" s="207"/>
      <c r="K87" s="206"/>
      <c r="L87" s="207"/>
      <c r="M87" s="207"/>
      <c r="N87" s="207"/>
      <c r="O87" s="208"/>
      <c r="P87" s="209"/>
      <c r="Q87" s="210"/>
      <c r="R87" s="211"/>
    </row>
    <row r="88" spans="1:18" s="212" customFormat="1" ht="12.75">
      <c r="A88" s="203"/>
      <c r="B88" s="203"/>
      <c r="C88" s="204"/>
      <c r="D88" s="205"/>
      <c r="E88" s="206"/>
      <c r="F88" s="207"/>
      <c r="G88" s="206"/>
      <c r="H88" s="207"/>
      <c r="I88" s="205"/>
      <c r="J88" s="207"/>
      <c r="K88" s="206"/>
      <c r="L88" s="207"/>
      <c r="M88" s="207"/>
      <c r="N88" s="207"/>
      <c r="O88" s="208"/>
      <c r="P88" s="209"/>
      <c r="Q88" s="210"/>
      <c r="R88" s="211"/>
    </row>
    <row r="89" spans="1:18" s="212" customFormat="1" ht="12.75">
      <c r="A89" s="203"/>
      <c r="B89" s="203"/>
      <c r="C89" s="204"/>
      <c r="D89" s="205"/>
      <c r="E89" s="206"/>
      <c r="F89" s="207"/>
      <c r="G89" s="206"/>
      <c r="H89" s="207"/>
      <c r="I89" s="205"/>
      <c r="J89" s="207"/>
      <c r="K89" s="206"/>
      <c r="L89" s="207"/>
      <c r="M89" s="207"/>
      <c r="N89" s="207"/>
      <c r="O89" s="208"/>
      <c r="P89" s="209"/>
      <c r="Q89" s="210"/>
      <c r="R89" s="211"/>
    </row>
    <row r="90" spans="1:18" s="212" customFormat="1" ht="12.75">
      <c r="A90" s="203"/>
      <c r="B90" s="203"/>
      <c r="C90" s="204"/>
      <c r="D90" s="205"/>
      <c r="E90" s="206"/>
      <c r="F90" s="207"/>
      <c r="G90" s="206"/>
      <c r="H90" s="207"/>
      <c r="I90" s="205"/>
      <c r="J90" s="207"/>
      <c r="K90" s="206"/>
      <c r="L90" s="207"/>
      <c r="M90" s="207"/>
      <c r="N90" s="207"/>
      <c r="O90" s="208"/>
      <c r="P90" s="209"/>
      <c r="Q90" s="210"/>
      <c r="R90" s="211"/>
    </row>
    <row r="91" spans="1:18" s="212" customFormat="1" ht="12.75">
      <c r="A91" s="203"/>
      <c r="B91" s="203"/>
      <c r="C91" s="204"/>
      <c r="D91" s="205"/>
      <c r="E91" s="206"/>
      <c r="F91" s="207"/>
      <c r="G91" s="206"/>
      <c r="H91" s="207"/>
      <c r="I91" s="205"/>
      <c r="J91" s="207"/>
      <c r="K91" s="206"/>
      <c r="L91" s="207"/>
      <c r="M91" s="207"/>
      <c r="N91" s="207"/>
      <c r="O91" s="208"/>
      <c r="P91" s="209"/>
      <c r="Q91" s="210"/>
      <c r="R91" s="211"/>
    </row>
    <row r="92" spans="1:18" s="212" customFormat="1" ht="12.75">
      <c r="A92" s="220"/>
      <c r="B92" s="221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10"/>
      <c r="R92" s="214"/>
    </row>
    <row r="93" spans="1:18" s="212" customFormat="1" ht="4.5" customHeight="1">
      <c r="A93" s="220"/>
      <c r="B93" s="221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P93" s="220"/>
      <c r="Q93" s="210"/>
      <c r="R93" s="214"/>
    </row>
    <row r="94" spans="1:18" s="212" customFormat="1" ht="4.5" customHeight="1">
      <c r="A94" s="220"/>
      <c r="B94" s="221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08"/>
      <c r="P94" s="220"/>
      <c r="Q94" s="210"/>
      <c r="R94" s="214"/>
    </row>
    <row r="95" spans="1:18" s="212" customFormat="1" ht="4.5" customHeight="1">
      <c r="A95" s="220"/>
      <c r="B95" s="221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08"/>
      <c r="P95" s="220"/>
      <c r="Q95" s="210"/>
      <c r="R95" s="214"/>
    </row>
    <row r="96" spans="1:18" s="212" customFormat="1" ht="4.5" customHeight="1">
      <c r="A96" s="220"/>
      <c r="B96" s="221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08"/>
      <c r="P96" s="220"/>
      <c r="Q96" s="210"/>
      <c r="R96" s="214"/>
    </row>
    <row r="97" spans="1:18" s="212" customFormat="1" ht="4.5" customHeight="1">
      <c r="A97" s="220"/>
      <c r="B97" s="221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08"/>
      <c r="P97" s="220"/>
      <c r="Q97" s="210"/>
      <c r="R97" s="214"/>
    </row>
    <row r="98" spans="1:18" s="212" customFormat="1" ht="4.5" customHeight="1">
      <c r="A98" s="220"/>
      <c r="B98" s="221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08"/>
      <c r="P98" s="220"/>
      <c r="Q98" s="210"/>
      <c r="R98" s="214"/>
    </row>
    <row r="99" spans="1:18" s="212" customFormat="1" ht="4.5" customHeight="1">
      <c r="A99" s="220"/>
      <c r="B99" s="221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08"/>
      <c r="P99" s="220"/>
      <c r="Q99" s="210"/>
      <c r="R99" s="214"/>
    </row>
    <row r="100" spans="1:18" s="212" customFormat="1" ht="4.5" customHeight="1">
      <c r="A100" s="220"/>
      <c r="B100" s="221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08"/>
      <c r="P100" s="220"/>
      <c r="Q100" s="210"/>
      <c r="R100" s="214"/>
    </row>
    <row r="101" spans="1:18" s="212" customFormat="1" ht="4.5" customHeight="1">
      <c r="A101" s="222"/>
      <c r="B101" s="221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08"/>
      <c r="P101" s="220"/>
      <c r="Q101" s="210"/>
      <c r="R101" s="214"/>
    </row>
    <row r="102" spans="1:18" s="212" customFormat="1" ht="129.75" customHeight="1">
      <c r="A102" s="223"/>
      <c r="B102" s="224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6"/>
      <c r="R102" s="227"/>
    </row>
    <row r="103" spans="1:18" s="212" customFormat="1" ht="5.25" customHeight="1">
      <c r="A103" s="228"/>
      <c r="B103" s="229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30"/>
      <c r="R103" s="231"/>
    </row>
    <row r="104" spans="1:21" s="212" customFormat="1" ht="12.75">
      <c r="A104" s="232"/>
      <c r="B104" s="221"/>
      <c r="C104" s="220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9"/>
      <c r="P104" s="209"/>
      <c r="Q104" s="213"/>
      <c r="R104" s="214"/>
      <c r="S104" s="215"/>
      <c r="T104" s="215"/>
      <c r="U104" s="215"/>
    </row>
    <row r="105" spans="1:21" s="212" customFormat="1" ht="12.75">
      <c r="A105" s="216"/>
      <c r="B105" s="217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9"/>
      <c r="P105" s="219"/>
      <c r="Q105" s="213"/>
      <c r="R105" s="214"/>
      <c r="S105" s="215"/>
      <c r="T105" s="215"/>
      <c r="U105" s="215"/>
    </row>
    <row r="106" spans="1:18" s="212" customFormat="1" ht="12.75">
      <c r="A106" s="214"/>
      <c r="B106" s="217"/>
      <c r="C106" s="216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9"/>
      <c r="P106" s="219"/>
      <c r="Q106" s="213"/>
      <c r="R106" s="214"/>
    </row>
    <row r="107" spans="1:18" s="212" customFormat="1" ht="12.75">
      <c r="A107" s="232"/>
      <c r="B107" s="221"/>
      <c r="C107" s="220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9"/>
      <c r="P107" s="209"/>
      <c r="Q107" s="213"/>
      <c r="R107" s="214"/>
    </row>
    <row r="108" spans="1:18" s="212" customFormat="1" ht="12.75">
      <c r="A108" s="232"/>
      <c r="B108" s="221"/>
      <c r="C108" s="220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9"/>
      <c r="P108" s="209"/>
      <c r="Q108" s="213"/>
      <c r="R108" s="214"/>
    </row>
    <row r="109" spans="1:18" s="212" customFormat="1" ht="12.75">
      <c r="A109" s="232"/>
      <c r="B109" s="221"/>
      <c r="C109" s="220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9"/>
      <c r="P109" s="209"/>
      <c r="Q109" s="213"/>
      <c r="R109" s="214"/>
    </row>
    <row r="110" spans="1:18" s="212" customFormat="1" ht="12.75">
      <c r="A110" s="216"/>
      <c r="B110" s="217"/>
      <c r="C110" s="216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9"/>
      <c r="P110" s="219"/>
      <c r="Q110" s="213"/>
      <c r="R110" s="214"/>
    </row>
    <row r="111" spans="1:18" s="212" customFormat="1" ht="12.75">
      <c r="A111" s="232"/>
      <c r="B111" s="221"/>
      <c r="C111" s="220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9"/>
      <c r="P111" s="209"/>
      <c r="Q111" s="213"/>
      <c r="R111" s="214"/>
    </row>
    <row r="112" spans="1:18" s="212" customFormat="1" ht="12.75">
      <c r="A112" s="232"/>
      <c r="B112" s="221"/>
      <c r="C112" s="220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9"/>
      <c r="P112" s="209"/>
      <c r="Q112" s="213"/>
      <c r="R112" s="214"/>
    </row>
    <row r="113" spans="1:18" s="212" customFormat="1" ht="12.75">
      <c r="A113" s="232"/>
      <c r="B113" s="221"/>
      <c r="C113" s="220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9"/>
      <c r="P113" s="209"/>
      <c r="Q113" s="213"/>
      <c r="R113" s="214"/>
    </row>
    <row r="114" spans="1:18" s="212" customFormat="1" ht="12.75">
      <c r="A114" s="232"/>
      <c r="B114" s="221"/>
      <c r="C114" s="220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9"/>
      <c r="P114" s="209"/>
      <c r="Q114" s="213"/>
      <c r="R114" s="214"/>
    </row>
    <row r="115" spans="1:18" s="212" customFormat="1" ht="12.75">
      <c r="A115" s="232"/>
      <c r="B115" s="221"/>
      <c r="C115" s="220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9"/>
      <c r="P115" s="209"/>
      <c r="Q115" s="213"/>
      <c r="R115" s="214"/>
    </row>
    <row r="116" spans="1:18" s="212" customFormat="1" ht="12.75">
      <c r="A116" s="216"/>
      <c r="B116" s="217"/>
      <c r="C116" s="216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9"/>
      <c r="P116" s="219"/>
      <c r="Q116" s="213"/>
      <c r="R116" s="214"/>
    </row>
    <row r="117" spans="1:18" s="212" customFormat="1" ht="12.75">
      <c r="A117" s="232"/>
      <c r="B117" s="221"/>
      <c r="C117" s="220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9"/>
      <c r="P117" s="209"/>
      <c r="Q117" s="213"/>
      <c r="R117" s="214"/>
    </row>
    <row r="118" spans="1:18" s="212" customFormat="1" ht="12.75">
      <c r="A118" s="232"/>
      <c r="B118" s="221"/>
      <c r="C118" s="220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9"/>
      <c r="P118" s="209"/>
      <c r="Q118" s="213"/>
      <c r="R118" s="214"/>
    </row>
    <row r="119" spans="1:18" s="212" customFormat="1" ht="12.75">
      <c r="A119" s="232"/>
      <c r="B119" s="221"/>
      <c r="C119" s="220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9"/>
      <c r="P119" s="209"/>
      <c r="Q119" s="213"/>
      <c r="R119" s="214"/>
    </row>
    <row r="120" spans="1:18" s="212" customFormat="1" ht="12.75">
      <c r="A120" s="232"/>
      <c r="B120" s="221"/>
      <c r="C120" s="220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9"/>
      <c r="P120" s="209"/>
      <c r="Q120" s="213"/>
      <c r="R120" s="214"/>
    </row>
    <row r="121" spans="1:18" s="212" customFormat="1" ht="12.75">
      <c r="A121" s="232"/>
      <c r="B121" s="221"/>
      <c r="C121" s="220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9"/>
      <c r="P121" s="209"/>
      <c r="Q121" s="213"/>
      <c r="R121" s="214"/>
    </row>
    <row r="122" spans="1:18" s="212" customFormat="1" ht="12.75">
      <c r="A122" s="232"/>
      <c r="B122" s="221"/>
      <c r="C122" s="220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9"/>
      <c r="P122" s="209"/>
      <c r="Q122" s="213"/>
      <c r="R122" s="214"/>
    </row>
    <row r="123" spans="1:18" s="212" customFormat="1" ht="12.75">
      <c r="A123" s="232"/>
      <c r="B123" s="221"/>
      <c r="C123" s="220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9"/>
      <c r="P123" s="209"/>
      <c r="Q123" s="213"/>
      <c r="R123" s="214"/>
    </row>
    <row r="124" spans="1:18" s="212" customFormat="1" ht="12.75">
      <c r="A124" s="232"/>
      <c r="B124" s="221"/>
      <c r="C124" s="220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9"/>
      <c r="P124" s="209"/>
      <c r="Q124" s="213"/>
      <c r="R124" s="214"/>
    </row>
    <row r="125" spans="1:18" s="212" customFormat="1" ht="12.75">
      <c r="A125" s="232"/>
      <c r="B125" s="221"/>
      <c r="C125" s="220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9"/>
      <c r="P125" s="209"/>
      <c r="Q125" s="213"/>
      <c r="R125" s="214"/>
    </row>
    <row r="126" spans="1:18" s="212" customFormat="1" ht="12.75">
      <c r="A126" s="232"/>
      <c r="B126" s="221"/>
      <c r="C126" s="220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9"/>
      <c r="P126" s="209"/>
      <c r="Q126" s="213"/>
      <c r="R126" s="214"/>
    </row>
    <row r="127" spans="1:18" s="212" customFormat="1" ht="12.75">
      <c r="A127" s="232"/>
      <c r="B127" s="221"/>
      <c r="C127" s="220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9"/>
      <c r="P127" s="209"/>
      <c r="Q127" s="213"/>
      <c r="R127" s="214"/>
    </row>
    <row r="128" spans="1:18" s="212" customFormat="1" ht="12.75">
      <c r="A128" s="232"/>
      <c r="B128" s="221"/>
      <c r="C128" s="220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9"/>
      <c r="P128" s="209"/>
      <c r="Q128" s="213"/>
      <c r="R128" s="214"/>
    </row>
    <row r="129" spans="1:18" s="212" customFormat="1" ht="12.75">
      <c r="A129" s="232"/>
      <c r="B129" s="221"/>
      <c r="C129" s="220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9"/>
      <c r="P129" s="209"/>
      <c r="Q129" s="213"/>
      <c r="R129" s="214"/>
    </row>
    <row r="130" spans="1:18" s="212" customFormat="1" ht="12.75">
      <c r="A130" s="232"/>
      <c r="B130" s="221"/>
      <c r="C130" s="220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9"/>
      <c r="P130" s="209"/>
      <c r="Q130" s="213"/>
      <c r="R130" s="214"/>
    </row>
    <row r="131" spans="1:18" s="212" customFormat="1" ht="12.75">
      <c r="A131" s="232"/>
      <c r="B131" s="221"/>
      <c r="C131" s="220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9"/>
      <c r="P131" s="209"/>
      <c r="Q131" s="213"/>
      <c r="R131" s="214"/>
    </row>
    <row r="132" spans="1:18" s="212" customFormat="1" ht="12.75">
      <c r="A132" s="232"/>
      <c r="B132" s="221"/>
      <c r="C132" s="220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9"/>
      <c r="P132" s="209"/>
      <c r="Q132" s="213"/>
      <c r="R132" s="214"/>
    </row>
    <row r="133" spans="1:18" s="212" customFormat="1" ht="12.75">
      <c r="A133" s="232"/>
      <c r="B133" s="221"/>
      <c r="C133" s="220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9"/>
      <c r="P133" s="209"/>
      <c r="Q133" s="213"/>
      <c r="R133" s="214"/>
    </row>
    <row r="134" spans="1:18" s="212" customFormat="1" ht="12.75">
      <c r="A134" s="232"/>
      <c r="B134" s="221"/>
      <c r="C134" s="220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9"/>
      <c r="P134" s="209"/>
      <c r="Q134" s="213"/>
      <c r="R134" s="214"/>
    </row>
    <row r="135" spans="1:18" s="212" customFormat="1" ht="12.75">
      <c r="A135" s="232"/>
      <c r="B135" s="221"/>
      <c r="C135" s="220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9"/>
      <c r="P135" s="209"/>
      <c r="Q135" s="213"/>
      <c r="R135" s="214"/>
    </row>
    <row r="136" spans="1:18" s="212" customFormat="1" ht="12.75">
      <c r="A136" s="232"/>
      <c r="B136" s="221"/>
      <c r="C136" s="220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9"/>
      <c r="P136" s="209"/>
      <c r="Q136" s="213"/>
      <c r="R136" s="214"/>
    </row>
    <row r="137" spans="1:18" s="212" customFormat="1" ht="12.75">
      <c r="A137" s="232"/>
      <c r="B137" s="221"/>
      <c r="C137" s="220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9"/>
      <c r="P137" s="209"/>
      <c r="Q137" s="213"/>
      <c r="R137" s="214"/>
    </row>
    <row r="138" spans="1:18" s="212" customFormat="1" ht="12.75">
      <c r="A138" s="232"/>
      <c r="B138" s="221"/>
      <c r="C138" s="220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9"/>
      <c r="P138" s="209"/>
      <c r="Q138" s="213"/>
      <c r="R138" s="214"/>
    </row>
    <row r="139" spans="1:18" s="212" customFormat="1" ht="12.75">
      <c r="A139" s="232"/>
      <c r="B139" s="221"/>
      <c r="C139" s="220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9"/>
      <c r="P139" s="209"/>
      <c r="Q139" s="213"/>
      <c r="R139" s="214"/>
    </row>
    <row r="140" spans="1:18" s="212" customFormat="1" ht="12.75">
      <c r="A140" s="232"/>
      <c r="B140" s="221"/>
      <c r="C140" s="220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9"/>
      <c r="P140" s="209"/>
      <c r="Q140" s="213"/>
      <c r="R140" s="214"/>
    </row>
    <row r="141" spans="1:18" s="212" customFormat="1" ht="12.75">
      <c r="A141" s="232"/>
      <c r="B141" s="221"/>
      <c r="C141" s="220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9"/>
      <c r="P141" s="209"/>
      <c r="Q141" s="213"/>
      <c r="R141" s="214"/>
    </row>
    <row r="142" spans="1:18" s="212" customFormat="1" ht="12.75">
      <c r="A142" s="232"/>
      <c r="B142" s="221"/>
      <c r="C142" s="220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9"/>
      <c r="P142" s="209"/>
      <c r="Q142" s="213"/>
      <c r="R142" s="214"/>
    </row>
    <row r="143" spans="1:18" s="212" customFormat="1" ht="12.75">
      <c r="A143" s="232"/>
      <c r="B143" s="221"/>
      <c r="C143" s="220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9"/>
      <c r="P143" s="209"/>
      <c r="Q143" s="213"/>
      <c r="R143" s="214"/>
    </row>
    <row r="144" spans="1:18" s="212" customFormat="1" ht="12.75">
      <c r="A144" s="232"/>
      <c r="B144" s="221"/>
      <c r="C144" s="220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9"/>
      <c r="P144" s="209"/>
      <c r="Q144" s="213"/>
      <c r="R144" s="214"/>
    </row>
    <row r="145" spans="1:18" s="212" customFormat="1" ht="12.75">
      <c r="A145" s="232"/>
      <c r="B145" s="221"/>
      <c r="C145" s="220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9"/>
      <c r="P145" s="209"/>
      <c r="Q145" s="213"/>
      <c r="R145" s="214"/>
    </row>
    <row r="146" spans="1:18" s="212" customFormat="1" ht="12.75">
      <c r="A146" s="232"/>
      <c r="B146" s="221"/>
      <c r="C146" s="220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9"/>
      <c r="P146" s="209"/>
      <c r="Q146" s="213"/>
      <c r="R146" s="214"/>
    </row>
    <row r="147" spans="1:18" s="212" customFormat="1" ht="12.75">
      <c r="A147" s="232"/>
      <c r="B147" s="221"/>
      <c r="C147" s="220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9"/>
      <c r="P147" s="209"/>
      <c r="Q147" s="213"/>
      <c r="R147" s="214"/>
    </row>
    <row r="148" spans="1:18" s="212" customFormat="1" ht="12.75">
      <c r="A148" s="232"/>
      <c r="B148" s="221"/>
      <c r="C148" s="220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9"/>
      <c r="P148" s="209"/>
      <c r="Q148" s="213"/>
      <c r="R148" s="214"/>
    </row>
    <row r="149" spans="1:18" s="212" customFormat="1" ht="12.75">
      <c r="A149" s="232"/>
      <c r="B149" s="221"/>
      <c r="C149" s="220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9"/>
      <c r="P149" s="209"/>
      <c r="Q149" s="213"/>
      <c r="R149" s="214"/>
    </row>
    <row r="150" spans="1:18" s="212" customFormat="1" ht="12.75">
      <c r="A150" s="232"/>
      <c r="B150" s="221"/>
      <c r="C150" s="220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9"/>
      <c r="P150" s="209"/>
      <c r="Q150" s="213"/>
      <c r="R150" s="214"/>
    </row>
    <row r="151" spans="1:18" s="212" customFormat="1" ht="12.75">
      <c r="A151" s="232"/>
      <c r="B151" s="221"/>
      <c r="C151" s="220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9"/>
      <c r="P151" s="209"/>
      <c r="Q151" s="213"/>
      <c r="R151" s="214"/>
    </row>
    <row r="152" spans="1:18" s="212" customFormat="1" ht="12.75">
      <c r="A152" s="232"/>
      <c r="B152" s="221"/>
      <c r="C152" s="220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9"/>
      <c r="P152" s="209"/>
      <c r="Q152" s="213"/>
      <c r="R152" s="214"/>
    </row>
    <row r="153" spans="1:18" s="212" customFormat="1" ht="12.75">
      <c r="A153" s="232"/>
      <c r="B153" s="221"/>
      <c r="C153" s="220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9"/>
      <c r="P153" s="209"/>
      <c r="Q153" s="213"/>
      <c r="R153" s="214"/>
    </row>
    <row r="154" spans="1:18" s="212" customFormat="1" ht="12.75">
      <c r="A154" s="232"/>
      <c r="B154" s="221"/>
      <c r="C154" s="220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9"/>
      <c r="P154" s="209"/>
      <c r="Q154" s="213"/>
      <c r="R154" s="214"/>
    </row>
    <row r="155" spans="1:18" s="212" customFormat="1" ht="12.75">
      <c r="A155" s="232"/>
      <c r="B155" s="221"/>
      <c r="C155" s="220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9"/>
      <c r="P155" s="209"/>
      <c r="Q155" s="213"/>
      <c r="R155" s="214"/>
    </row>
    <row r="156" spans="1:18" s="212" customFormat="1" ht="12.75">
      <c r="A156" s="232"/>
      <c r="B156" s="221"/>
      <c r="C156" s="220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9"/>
      <c r="P156" s="209"/>
      <c r="Q156" s="213"/>
      <c r="R156" s="214"/>
    </row>
    <row r="157" spans="1:18" s="212" customFormat="1" ht="12.75">
      <c r="A157" s="232"/>
      <c r="B157" s="221"/>
      <c r="C157" s="220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9"/>
      <c r="P157" s="209"/>
      <c r="Q157" s="213"/>
      <c r="R157" s="214"/>
    </row>
    <row r="158" spans="1:18" s="212" customFormat="1" ht="12.75">
      <c r="A158" s="232"/>
      <c r="B158" s="221"/>
      <c r="C158" s="220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9"/>
      <c r="P158" s="209"/>
      <c r="Q158" s="213"/>
      <c r="R158" s="214"/>
    </row>
    <row r="159" spans="1:18" s="212" customFormat="1" ht="12.75">
      <c r="A159" s="232"/>
      <c r="B159" s="221"/>
      <c r="C159" s="220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9"/>
      <c r="P159" s="209"/>
      <c r="Q159" s="213"/>
      <c r="R159" s="214"/>
    </row>
    <row r="160" spans="1:18" s="212" customFormat="1" ht="12.75">
      <c r="A160" s="232"/>
      <c r="B160" s="221"/>
      <c r="C160" s="220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9"/>
      <c r="P160" s="209"/>
      <c r="Q160" s="213"/>
      <c r="R160" s="214"/>
    </row>
    <row r="161" spans="1:18" s="212" customFormat="1" ht="12.75">
      <c r="A161" s="232"/>
      <c r="B161" s="221"/>
      <c r="C161" s="220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9"/>
      <c r="P161" s="209"/>
      <c r="Q161" s="213"/>
      <c r="R161" s="214"/>
    </row>
    <row r="162" spans="1:18" s="212" customFormat="1" ht="12.75">
      <c r="A162" s="232"/>
      <c r="B162" s="221"/>
      <c r="C162" s="220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9"/>
      <c r="P162" s="209"/>
      <c r="Q162" s="213"/>
      <c r="R162" s="214"/>
    </row>
    <row r="163" spans="1:18" s="212" customFormat="1" ht="12.75">
      <c r="A163" s="232"/>
      <c r="B163" s="221"/>
      <c r="C163" s="220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9"/>
      <c r="P163" s="209"/>
      <c r="Q163" s="213"/>
      <c r="R163" s="214"/>
    </row>
    <row r="164" spans="1:18" s="212" customFormat="1" ht="12.75">
      <c r="A164" s="232"/>
      <c r="B164" s="221"/>
      <c r="C164" s="220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9"/>
      <c r="P164" s="209"/>
      <c r="Q164" s="213"/>
      <c r="R164" s="214"/>
    </row>
    <row r="165" spans="1:18" s="212" customFormat="1" ht="12.75">
      <c r="A165" s="232"/>
      <c r="B165" s="221"/>
      <c r="C165" s="220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9"/>
      <c r="P165" s="209"/>
      <c r="Q165" s="213"/>
      <c r="R165" s="214"/>
    </row>
    <row r="166" spans="1:18" s="212" customFormat="1" ht="12.75">
      <c r="A166" s="232"/>
      <c r="B166" s="221"/>
      <c r="C166" s="220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9"/>
      <c r="P166" s="209"/>
      <c r="Q166" s="213"/>
      <c r="R166" s="214"/>
    </row>
    <row r="167" spans="1:18" s="212" customFormat="1" ht="12.75">
      <c r="A167" s="232"/>
      <c r="B167" s="221"/>
      <c r="C167" s="220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9"/>
      <c r="P167" s="209"/>
      <c r="Q167" s="213"/>
      <c r="R167" s="214"/>
    </row>
    <row r="168" spans="1:18" s="212" customFormat="1" ht="12.75">
      <c r="A168" s="232"/>
      <c r="B168" s="221"/>
      <c r="C168" s="220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9"/>
      <c r="P168" s="209"/>
      <c r="Q168" s="213"/>
      <c r="R168" s="214"/>
    </row>
    <row r="169" spans="1:18" s="212" customFormat="1" ht="12.75">
      <c r="A169" s="232"/>
      <c r="B169" s="221"/>
      <c r="C169" s="220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9"/>
      <c r="P169" s="209"/>
      <c r="Q169" s="213"/>
      <c r="R169" s="214"/>
    </row>
    <row r="170" spans="1:18" s="212" customFormat="1" ht="12.75">
      <c r="A170" s="232"/>
      <c r="B170" s="221"/>
      <c r="C170" s="220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9"/>
      <c r="P170" s="209"/>
      <c r="Q170" s="213"/>
      <c r="R170" s="214"/>
    </row>
    <row r="171" spans="1:18" s="212" customFormat="1" ht="12.75">
      <c r="A171" s="232"/>
      <c r="B171" s="221"/>
      <c r="C171" s="220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9"/>
      <c r="P171" s="209"/>
      <c r="Q171" s="213"/>
      <c r="R171" s="214"/>
    </row>
    <row r="172" spans="1:18" s="212" customFormat="1" ht="12.75">
      <c r="A172" s="232"/>
      <c r="B172" s="221"/>
      <c r="C172" s="220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9"/>
      <c r="P172" s="209"/>
      <c r="Q172" s="213"/>
      <c r="R172" s="214"/>
    </row>
    <row r="173" spans="1:18" s="212" customFormat="1" ht="12.75">
      <c r="A173" s="232"/>
      <c r="B173" s="221"/>
      <c r="C173" s="220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9"/>
      <c r="P173" s="209"/>
      <c r="Q173" s="213"/>
      <c r="R173" s="214"/>
    </row>
    <row r="174" spans="1:18" s="212" customFormat="1" ht="12.75">
      <c r="A174" s="232"/>
      <c r="B174" s="221"/>
      <c r="C174" s="220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9"/>
      <c r="P174" s="209"/>
      <c r="Q174" s="213"/>
      <c r="R174" s="214"/>
    </row>
    <row r="175" spans="1:18" s="212" customFormat="1" ht="12.75">
      <c r="A175" s="232"/>
      <c r="B175" s="221"/>
      <c r="C175" s="220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9"/>
      <c r="P175" s="209"/>
      <c r="Q175" s="213"/>
      <c r="R175" s="214"/>
    </row>
    <row r="176" spans="1:18" s="212" customFormat="1" ht="12.75">
      <c r="A176" s="232"/>
      <c r="B176" s="221"/>
      <c r="C176" s="220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9"/>
      <c r="P176" s="209"/>
      <c r="Q176" s="213"/>
      <c r="R176" s="214"/>
    </row>
    <row r="177" spans="1:18" s="212" customFormat="1" ht="12.75">
      <c r="A177" s="232"/>
      <c r="B177" s="221"/>
      <c r="C177" s="220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9"/>
      <c r="P177" s="209"/>
      <c r="Q177" s="213"/>
      <c r="R177" s="214"/>
    </row>
    <row r="178" spans="1:18" s="212" customFormat="1" ht="12.75">
      <c r="A178" s="232"/>
      <c r="B178" s="221"/>
      <c r="C178" s="220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9"/>
      <c r="P178" s="209"/>
      <c r="Q178" s="213"/>
      <c r="R178" s="214"/>
    </row>
    <row r="179" spans="1:18" s="212" customFormat="1" ht="12.75">
      <c r="A179" s="232"/>
      <c r="B179" s="221"/>
      <c r="C179" s="220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9"/>
      <c r="P179" s="209"/>
      <c r="Q179" s="213"/>
      <c r="R179" s="214"/>
    </row>
    <row r="180" spans="1:18" s="212" customFormat="1" ht="12.75">
      <c r="A180" s="232"/>
      <c r="B180" s="221"/>
      <c r="C180" s="220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9"/>
      <c r="P180" s="209"/>
      <c r="Q180" s="213"/>
      <c r="R180" s="214"/>
    </row>
    <row r="181" spans="1:18" s="212" customFormat="1" ht="12.75">
      <c r="A181" s="232"/>
      <c r="B181" s="221"/>
      <c r="C181" s="220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9"/>
      <c r="P181" s="209"/>
      <c r="Q181" s="213"/>
      <c r="R181" s="214"/>
    </row>
    <row r="182" spans="1:18" s="212" customFormat="1" ht="12.75">
      <c r="A182" s="232"/>
      <c r="B182" s="221"/>
      <c r="C182" s="220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9"/>
      <c r="P182" s="209"/>
      <c r="Q182" s="213"/>
      <c r="R182" s="214"/>
    </row>
    <row r="183" spans="1:18" s="212" customFormat="1" ht="12.75">
      <c r="A183" s="232"/>
      <c r="B183" s="221"/>
      <c r="C183" s="220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9"/>
      <c r="P183" s="209"/>
      <c r="Q183" s="213"/>
      <c r="R183" s="214"/>
    </row>
    <row r="184" spans="1:18" s="212" customFormat="1" ht="12.75">
      <c r="A184" s="220"/>
      <c r="B184" s="221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14"/>
      <c r="R184" s="214"/>
    </row>
    <row r="185" spans="1:18" s="212" customFormat="1" ht="12.75">
      <c r="A185" s="220"/>
      <c r="B185" s="221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08"/>
      <c r="P185" s="220"/>
      <c r="Q185" s="214"/>
      <c r="R185" s="214"/>
    </row>
    <row r="186" spans="1:18" s="212" customFormat="1" ht="12.75">
      <c r="A186" s="220"/>
      <c r="B186" s="221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08"/>
      <c r="P186" s="220"/>
      <c r="Q186" s="214"/>
      <c r="R186" s="214"/>
    </row>
    <row r="187" spans="1:18" s="212" customFormat="1" ht="12.75">
      <c r="A187" s="220"/>
      <c r="B187" s="221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08"/>
      <c r="P187" s="220"/>
      <c r="Q187" s="214"/>
      <c r="R187" s="214"/>
    </row>
    <row r="188" spans="1:18" s="212" customFormat="1" ht="12.75">
      <c r="A188" s="220"/>
      <c r="B188" s="221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08"/>
      <c r="P188" s="220"/>
      <c r="Q188" s="214"/>
      <c r="R188" s="214"/>
    </row>
    <row r="189" spans="1:18" s="212" customFormat="1" ht="12.75">
      <c r="A189" s="220"/>
      <c r="B189" s="221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08"/>
      <c r="P189" s="220"/>
      <c r="Q189" s="214"/>
      <c r="R189" s="214"/>
    </row>
    <row r="190" spans="1:18" s="212" customFormat="1" ht="12.75">
      <c r="A190" s="220"/>
      <c r="B190" s="221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08"/>
      <c r="P190" s="220"/>
      <c r="Q190" s="214"/>
      <c r="R190" s="214"/>
    </row>
    <row r="191" spans="1:18" s="212" customFormat="1" ht="12.75">
      <c r="A191" s="220"/>
      <c r="B191" s="221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08"/>
      <c r="P191" s="220"/>
      <c r="Q191" s="214"/>
      <c r="R191" s="214"/>
    </row>
    <row r="192" spans="1:18" s="212" customFormat="1" ht="12.75">
      <c r="A192" s="220"/>
      <c r="B192" s="221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08"/>
      <c r="P192" s="220"/>
      <c r="Q192" s="214"/>
      <c r="R192" s="214"/>
    </row>
    <row r="193" spans="1:18" s="212" customFormat="1" ht="12.75">
      <c r="A193" s="220"/>
      <c r="B193" s="221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08"/>
      <c r="P193" s="220"/>
      <c r="Q193" s="214"/>
      <c r="R193" s="214"/>
    </row>
    <row r="194" spans="1:18" s="212" customFormat="1" ht="12.75">
      <c r="A194" s="220"/>
      <c r="B194" s="221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08"/>
      <c r="P194" s="220"/>
      <c r="Q194" s="214"/>
      <c r="R194" s="214"/>
    </row>
    <row r="195" spans="1:18" s="212" customFormat="1" ht="12.75">
      <c r="A195" s="220"/>
      <c r="B195" s="221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08"/>
      <c r="P195" s="220"/>
      <c r="Q195" s="214"/>
      <c r="R195" s="214"/>
    </row>
    <row r="196" spans="1:18" s="212" customFormat="1" ht="12.75">
      <c r="A196" s="220"/>
      <c r="B196" s="221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08"/>
      <c r="P196" s="220"/>
      <c r="Q196" s="214"/>
      <c r="R196" s="214"/>
    </row>
    <row r="197" spans="1:18" s="212" customFormat="1" ht="12.75">
      <c r="A197" s="220"/>
      <c r="B197" s="221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08"/>
      <c r="P197" s="220"/>
      <c r="Q197" s="214"/>
      <c r="R197" s="214"/>
    </row>
    <row r="198" spans="1:18" s="212" customFormat="1" ht="12.75">
      <c r="A198" s="220"/>
      <c r="B198" s="221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08"/>
      <c r="P198" s="220"/>
      <c r="Q198" s="214"/>
      <c r="R198" s="214"/>
    </row>
    <row r="199" spans="1:18" s="212" customFormat="1" ht="12.75">
      <c r="A199" s="220"/>
      <c r="B199" s="221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08"/>
      <c r="P199" s="220"/>
      <c r="Q199" s="214"/>
      <c r="R199" s="214"/>
    </row>
    <row r="200" spans="1:18" s="212" customFormat="1" ht="12.75">
      <c r="A200" s="220"/>
      <c r="B200" s="221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08"/>
      <c r="P200" s="220"/>
      <c r="Q200" s="214"/>
      <c r="R200" s="214"/>
    </row>
    <row r="201" spans="1:18" s="212" customFormat="1" ht="12.75">
      <c r="A201" s="220"/>
      <c r="B201" s="221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08"/>
      <c r="P201" s="220"/>
      <c r="Q201" s="214"/>
      <c r="R201" s="214"/>
    </row>
    <row r="202" spans="1:18" s="212" customFormat="1" ht="12.75">
      <c r="A202" s="220"/>
      <c r="B202" s="221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08"/>
      <c r="P202" s="220"/>
      <c r="Q202" s="214"/>
      <c r="R202" s="214"/>
    </row>
    <row r="203" spans="1:18" s="212" customFormat="1" ht="12.75">
      <c r="A203" s="220"/>
      <c r="B203" s="221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08"/>
      <c r="P203" s="220"/>
      <c r="Q203" s="214"/>
      <c r="R203" s="214"/>
    </row>
    <row r="204" spans="1:18" s="212" customFormat="1" ht="12.75">
      <c r="A204" s="220"/>
      <c r="B204" s="221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08"/>
      <c r="P204" s="220"/>
      <c r="Q204" s="214"/>
      <c r="R204" s="214"/>
    </row>
    <row r="205" spans="1:18" s="212" customFormat="1" ht="12.75">
      <c r="A205" s="220"/>
      <c r="B205" s="221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08"/>
      <c r="P205" s="220"/>
      <c r="Q205" s="214"/>
      <c r="R205" s="214"/>
    </row>
    <row r="206" spans="1:18" s="212" customFormat="1" ht="12.75">
      <c r="A206" s="220"/>
      <c r="B206" s="221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08"/>
      <c r="P206" s="220"/>
      <c r="Q206" s="214"/>
      <c r="R206" s="214"/>
    </row>
    <row r="207" spans="1:18" s="212" customFormat="1" ht="12.75">
      <c r="A207" s="220"/>
      <c r="B207" s="221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08"/>
      <c r="P207" s="220"/>
      <c r="Q207" s="214"/>
      <c r="R207" s="214"/>
    </row>
    <row r="208" spans="1:18" s="212" customFormat="1" ht="12.75">
      <c r="A208" s="220"/>
      <c r="B208" s="221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08"/>
      <c r="P208" s="220"/>
      <c r="Q208" s="214"/>
      <c r="R208" s="214"/>
    </row>
    <row r="209" spans="1:18" s="212" customFormat="1" ht="12.75">
      <c r="A209" s="220"/>
      <c r="B209" s="221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08"/>
      <c r="P209" s="220"/>
      <c r="Q209" s="214"/>
      <c r="R209" s="214"/>
    </row>
    <row r="210" spans="1:18" s="212" customFormat="1" ht="12.75">
      <c r="A210" s="220"/>
      <c r="B210" s="221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08"/>
      <c r="P210" s="220"/>
      <c r="Q210" s="214"/>
      <c r="R210" s="214"/>
    </row>
    <row r="211" spans="1:18" s="212" customFormat="1" ht="12.75">
      <c r="A211" s="220"/>
      <c r="B211" s="221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08"/>
      <c r="P211" s="220"/>
      <c r="Q211" s="214"/>
      <c r="R211" s="214"/>
    </row>
    <row r="212" spans="1:18" s="212" customFormat="1" ht="12.75">
      <c r="A212" s="220"/>
      <c r="B212" s="221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08"/>
      <c r="P212" s="220"/>
      <c r="Q212" s="214"/>
      <c r="R212" s="214"/>
    </row>
    <row r="213" spans="1:18" s="212" customFormat="1" ht="12.75">
      <c r="A213" s="220"/>
      <c r="B213" s="221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08"/>
      <c r="P213" s="220"/>
      <c r="Q213" s="214"/>
      <c r="R213" s="214"/>
    </row>
    <row r="214" spans="1:18" s="212" customFormat="1" ht="12.75">
      <c r="A214" s="220"/>
      <c r="B214" s="221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08"/>
      <c r="P214" s="220"/>
      <c r="Q214" s="214"/>
      <c r="R214" s="214"/>
    </row>
    <row r="215" spans="1:18" s="212" customFormat="1" ht="12.75">
      <c r="A215" s="220"/>
      <c r="B215" s="221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08"/>
      <c r="P215" s="220"/>
      <c r="Q215" s="214"/>
      <c r="R215" s="214"/>
    </row>
    <row r="216" spans="1:18" s="212" customFormat="1" ht="12.75">
      <c r="A216" s="220"/>
      <c r="B216" s="221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08"/>
      <c r="P216" s="220"/>
      <c r="Q216" s="214"/>
      <c r="R216" s="214"/>
    </row>
    <row r="217" spans="1:18" s="212" customFormat="1" ht="12.75">
      <c r="A217" s="220"/>
      <c r="B217" s="221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08"/>
      <c r="P217" s="220"/>
      <c r="Q217" s="214"/>
      <c r="R217" s="214"/>
    </row>
    <row r="218" spans="1:18" s="212" customFormat="1" ht="12.75">
      <c r="A218" s="220"/>
      <c r="B218" s="221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08"/>
      <c r="P218" s="220"/>
      <c r="Q218" s="214"/>
      <c r="R218" s="214"/>
    </row>
    <row r="219" spans="1:18" s="212" customFormat="1" ht="12.75">
      <c r="A219" s="220"/>
      <c r="B219" s="221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08"/>
      <c r="P219" s="220"/>
      <c r="Q219" s="214"/>
      <c r="R219" s="214"/>
    </row>
    <row r="220" spans="1:18" s="212" customFormat="1" ht="12.75">
      <c r="A220" s="220"/>
      <c r="B220" s="221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08"/>
      <c r="P220" s="220"/>
      <c r="Q220" s="214"/>
      <c r="R220" s="214"/>
    </row>
    <row r="221" spans="1:18" s="212" customFormat="1" ht="12.75">
      <c r="A221" s="220"/>
      <c r="B221" s="221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08"/>
      <c r="P221" s="220"/>
      <c r="Q221" s="214"/>
      <c r="R221" s="214"/>
    </row>
    <row r="222" spans="1:18" s="212" customFormat="1" ht="12.75">
      <c r="A222" s="220"/>
      <c r="B222" s="221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08"/>
      <c r="P222" s="220"/>
      <c r="Q222" s="214"/>
      <c r="R222" s="214"/>
    </row>
    <row r="223" spans="1:18" s="212" customFormat="1" ht="12.75">
      <c r="A223" s="220"/>
      <c r="B223" s="221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08"/>
      <c r="P223" s="220"/>
      <c r="Q223" s="214"/>
      <c r="R223" s="214"/>
    </row>
    <row r="224" spans="1:18" s="212" customFormat="1" ht="12.75">
      <c r="A224" s="220"/>
      <c r="B224" s="221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08"/>
      <c r="P224" s="220"/>
      <c r="Q224" s="214"/>
      <c r="R224" s="214"/>
    </row>
    <row r="225" spans="1:18" s="212" customFormat="1" ht="12.75">
      <c r="A225" s="220"/>
      <c r="B225" s="221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08"/>
      <c r="P225" s="220"/>
      <c r="Q225" s="214"/>
      <c r="R225" s="214"/>
    </row>
    <row r="226" spans="1:18" s="212" customFormat="1" ht="12.75">
      <c r="A226" s="220"/>
      <c r="B226" s="221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08"/>
      <c r="P226" s="220"/>
      <c r="Q226" s="214"/>
      <c r="R226" s="214"/>
    </row>
    <row r="227" spans="1:18" s="212" customFormat="1" ht="12.75">
      <c r="A227" s="220"/>
      <c r="B227" s="221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08"/>
      <c r="P227" s="220"/>
      <c r="Q227" s="214"/>
      <c r="R227" s="214"/>
    </row>
    <row r="228" spans="1:18" s="212" customFormat="1" ht="12.75">
      <c r="A228" s="220"/>
      <c r="B228" s="221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08"/>
      <c r="P228" s="220"/>
      <c r="Q228" s="214"/>
      <c r="R228" s="214"/>
    </row>
    <row r="229" spans="1:18" s="212" customFormat="1" ht="12.75">
      <c r="A229" s="220"/>
      <c r="B229" s="221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08"/>
      <c r="P229" s="220"/>
      <c r="Q229" s="214"/>
      <c r="R229" s="214"/>
    </row>
    <row r="230" spans="1:18" s="212" customFormat="1" ht="12.75">
      <c r="A230" s="220"/>
      <c r="B230" s="221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08"/>
      <c r="P230" s="220"/>
      <c r="Q230" s="214"/>
      <c r="R230" s="214"/>
    </row>
    <row r="231" spans="1:18" s="212" customFormat="1" ht="12.75">
      <c r="A231" s="220"/>
      <c r="B231" s="221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08"/>
      <c r="P231" s="220"/>
      <c r="Q231" s="214"/>
      <c r="R231" s="214"/>
    </row>
    <row r="232" spans="1:18" s="212" customFormat="1" ht="12.75">
      <c r="A232" s="220"/>
      <c r="B232" s="221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08"/>
      <c r="P232" s="220"/>
      <c r="Q232" s="214"/>
      <c r="R232" s="214"/>
    </row>
    <row r="233" spans="1:18" s="212" customFormat="1" ht="12.75">
      <c r="A233" s="220"/>
      <c r="B233" s="221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08"/>
      <c r="P233" s="220"/>
      <c r="Q233" s="214"/>
      <c r="R233" s="214"/>
    </row>
    <row r="234" spans="1:18" s="212" customFormat="1" ht="12.75">
      <c r="A234" s="220"/>
      <c r="B234" s="221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08"/>
      <c r="P234" s="220"/>
      <c r="Q234" s="214"/>
      <c r="R234" s="214"/>
    </row>
    <row r="235" spans="1:18" s="212" customFormat="1" ht="12.75">
      <c r="A235" s="220"/>
      <c r="B235" s="221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08"/>
      <c r="P235" s="220"/>
      <c r="Q235" s="214"/>
      <c r="R235" s="214"/>
    </row>
    <row r="236" spans="1:18" s="212" customFormat="1" ht="12.75">
      <c r="A236" s="220"/>
      <c r="B236" s="221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08"/>
      <c r="P236" s="220"/>
      <c r="Q236" s="214"/>
      <c r="R236" s="214"/>
    </row>
    <row r="237" spans="1:18" s="212" customFormat="1" ht="12.75">
      <c r="A237" s="220"/>
      <c r="B237" s="221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08"/>
      <c r="P237" s="220"/>
      <c r="Q237" s="214"/>
      <c r="R237" s="214"/>
    </row>
    <row r="238" spans="1:18" s="212" customFormat="1" ht="12.75">
      <c r="A238" s="220"/>
      <c r="B238" s="221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08"/>
      <c r="P238" s="220"/>
      <c r="Q238" s="214"/>
      <c r="R238" s="214"/>
    </row>
    <row r="239" spans="1:18" s="212" customFormat="1" ht="12.75">
      <c r="A239" s="220"/>
      <c r="B239" s="221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08"/>
      <c r="P239" s="220"/>
      <c r="Q239" s="214"/>
      <c r="R239" s="214"/>
    </row>
    <row r="240" spans="1:18" s="212" customFormat="1" ht="12.75">
      <c r="A240" s="220"/>
      <c r="B240" s="221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08"/>
      <c r="P240" s="220"/>
      <c r="Q240" s="214"/>
      <c r="R240" s="214"/>
    </row>
    <row r="241" spans="1:18" s="212" customFormat="1" ht="12.75">
      <c r="A241" s="220"/>
      <c r="B241" s="221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08"/>
      <c r="P241" s="220"/>
      <c r="Q241" s="214"/>
      <c r="R241" s="214"/>
    </row>
    <row r="242" spans="1:18" s="212" customFormat="1" ht="12.75">
      <c r="A242" s="220"/>
      <c r="B242" s="221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08"/>
      <c r="P242" s="220"/>
      <c r="Q242" s="214"/>
      <c r="R242" s="214"/>
    </row>
    <row r="243" spans="1:18" s="212" customFormat="1" ht="12.75">
      <c r="A243" s="220"/>
      <c r="B243" s="221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08"/>
      <c r="P243" s="220"/>
      <c r="Q243" s="214"/>
      <c r="R243" s="214"/>
    </row>
    <row r="244" spans="1:18" s="212" customFormat="1" ht="12.75">
      <c r="A244" s="220"/>
      <c r="B244" s="221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08"/>
      <c r="P244" s="220"/>
      <c r="Q244" s="214"/>
      <c r="R244" s="214"/>
    </row>
    <row r="245" spans="1:18" s="212" customFormat="1" ht="12.75">
      <c r="A245" s="220"/>
      <c r="B245" s="221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08"/>
      <c r="P245" s="220"/>
      <c r="Q245" s="214"/>
      <c r="R245" s="214"/>
    </row>
    <row r="246" spans="1:18" s="212" customFormat="1" ht="12.75">
      <c r="A246" s="220"/>
      <c r="B246" s="221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08"/>
      <c r="P246" s="220"/>
      <c r="Q246" s="214"/>
      <c r="R246" s="214"/>
    </row>
    <row r="247" spans="1:18" s="212" customFormat="1" ht="12.75">
      <c r="A247" s="220"/>
      <c r="B247" s="221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08"/>
      <c r="P247" s="220"/>
      <c r="Q247" s="214"/>
      <c r="R247" s="214"/>
    </row>
    <row r="248" spans="1:18" s="212" customFormat="1" ht="12.75">
      <c r="A248" s="220"/>
      <c r="B248" s="221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08"/>
      <c r="P248" s="220"/>
      <c r="Q248" s="214"/>
      <c r="R248" s="214"/>
    </row>
    <row r="249" spans="1:18" s="212" customFormat="1" ht="12.75">
      <c r="A249" s="220"/>
      <c r="B249" s="221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08"/>
      <c r="P249" s="220"/>
      <c r="Q249" s="214"/>
      <c r="R249" s="214"/>
    </row>
    <row r="250" spans="1:18" s="212" customFormat="1" ht="12.75">
      <c r="A250" s="220"/>
      <c r="B250" s="221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08"/>
      <c r="P250" s="220"/>
      <c r="Q250" s="214"/>
      <c r="R250" s="214"/>
    </row>
    <row r="251" spans="1:18" s="212" customFormat="1" ht="12.75">
      <c r="A251" s="220"/>
      <c r="B251" s="221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08"/>
      <c r="P251" s="220"/>
      <c r="Q251" s="214"/>
      <c r="R251" s="214"/>
    </row>
    <row r="252" spans="1:18" s="212" customFormat="1" ht="12.75">
      <c r="A252" s="220"/>
      <c r="B252" s="221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08"/>
      <c r="P252" s="220"/>
      <c r="Q252" s="214"/>
      <c r="R252" s="214"/>
    </row>
    <row r="253" spans="1:18" s="212" customFormat="1" ht="12.75">
      <c r="A253" s="220"/>
      <c r="B253" s="221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08"/>
      <c r="P253" s="220"/>
      <c r="Q253" s="214"/>
      <c r="R253" s="214"/>
    </row>
    <row r="254" spans="1:18" s="212" customFormat="1" ht="12.75">
      <c r="A254" s="220"/>
      <c r="B254" s="221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08"/>
      <c r="P254" s="220"/>
      <c r="Q254" s="214"/>
      <c r="R254" s="214"/>
    </row>
    <row r="255" spans="1:18" s="212" customFormat="1" ht="12.75">
      <c r="A255" s="220"/>
      <c r="B255" s="221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08"/>
      <c r="P255" s="220"/>
      <c r="Q255" s="214"/>
      <c r="R255" s="214"/>
    </row>
    <row r="256" spans="1:18" s="212" customFormat="1" ht="12.75">
      <c r="A256" s="220"/>
      <c r="B256" s="221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08"/>
      <c r="P256" s="220"/>
      <c r="Q256" s="214"/>
      <c r="R256" s="214"/>
    </row>
    <row r="257" spans="1:18" s="212" customFormat="1" ht="12.75">
      <c r="A257" s="220"/>
      <c r="B257" s="221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08"/>
      <c r="P257" s="220"/>
      <c r="Q257" s="214"/>
      <c r="R257" s="214"/>
    </row>
    <row r="258" spans="1:18" s="212" customFormat="1" ht="12.75">
      <c r="A258" s="220"/>
      <c r="B258" s="221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08"/>
      <c r="P258" s="220"/>
      <c r="Q258" s="214"/>
      <c r="R258" s="214"/>
    </row>
    <row r="259" spans="1:18" s="212" customFormat="1" ht="12.75">
      <c r="A259" s="220"/>
      <c r="B259" s="221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08"/>
      <c r="P259" s="220"/>
      <c r="Q259" s="214"/>
      <c r="R259" s="214"/>
    </row>
    <row r="260" spans="1:18" s="212" customFormat="1" ht="12.75">
      <c r="A260" s="220"/>
      <c r="B260" s="221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08"/>
      <c r="P260" s="220"/>
      <c r="Q260" s="214"/>
      <c r="R260" s="214"/>
    </row>
    <row r="261" spans="1:18" s="212" customFormat="1" ht="12.75">
      <c r="A261" s="220"/>
      <c r="B261" s="221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08"/>
      <c r="P261" s="220"/>
      <c r="Q261" s="214"/>
      <c r="R261" s="214"/>
    </row>
    <row r="262" spans="1:18" s="212" customFormat="1" ht="12.75">
      <c r="A262" s="220"/>
      <c r="B262" s="221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08"/>
      <c r="P262" s="220"/>
      <c r="Q262" s="214"/>
      <c r="R262" s="214"/>
    </row>
    <row r="263" spans="1:18" s="212" customFormat="1" ht="12.75">
      <c r="A263" s="220"/>
      <c r="B263" s="221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08"/>
      <c r="P263" s="220"/>
      <c r="Q263" s="214"/>
      <c r="R263" s="214"/>
    </row>
    <row r="264" spans="1:18" s="212" customFormat="1" ht="12.75">
      <c r="A264" s="220"/>
      <c r="B264" s="221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08"/>
      <c r="P264" s="220"/>
      <c r="Q264" s="214"/>
      <c r="R264" s="214"/>
    </row>
    <row r="265" spans="1:18" s="212" customFormat="1" ht="12.75">
      <c r="A265" s="220"/>
      <c r="B265" s="221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08"/>
      <c r="P265" s="220"/>
      <c r="Q265" s="214"/>
      <c r="R265" s="214"/>
    </row>
    <row r="266" spans="1:18" s="212" customFormat="1" ht="12.75">
      <c r="A266" s="220"/>
      <c r="B266" s="221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08"/>
      <c r="P266" s="220"/>
      <c r="Q266" s="214"/>
      <c r="R266" s="214"/>
    </row>
    <row r="267" spans="1:18" s="212" customFormat="1" ht="12.75">
      <c r="A267" s="220"/>
      <c r="B267" s="221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08"/>
      <c r="P267" s="220"/>
      <c r="Q267" s="214"/>
      <c r="R267" s="214"/>
    </row>
    <row r="268" spans="1:18" s="212" customFormat="1" ht="12.75">
      <c r="A268" s="220"/>
      <c r="B268" s="221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08"/>
      <c r="P268" s="220"/>
      <c r="Q268" s="214"/>
      <c r="R268" s="214"/>
    </row>
    <row r="269" spans="1:18" s="212" customFormat="1" ht="12.75">
      <c r="A269" s="220"/>
      <c r="B269" s="221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08"/>
      <c r="P269" s="220"/>
      <c r="Q269" s="214"/>
      <c r="R269" s="214"/>
    </row>
    <row r="270" spans="1:18" s="212" customFormat="1" ht="12.75">
      <c r="A270" s="220"/>
      <c r="B270" s="221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08"/>
      <c r="P270" s="220"/>
      <c r="Q270" s="214"/>
      <c r="R270" s="214"/>
    </row>
    <row r="271" spans="1:18" s="212" customFormat="1" ht="12.75">
      <c r="A271" s="220"/>
      <c r="B271" s="221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08"/>
      <c r="P271" s="220"/>
      <c r="Q271" s="214"/>
      <c r="R271" s="214"/>
    </row>
    <row r="272" spans="1:18" s="212" customFormat="1" ht="12.75">
      <c r="A272" s="220"/>
      <c r="B272" s="221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08"/>
      <c r="P272" s="220"/>
      <c r="Q272" s="214"/>
      <c r="R272" s="214"/>
    </row>
    <row r="273" spans="1:18" s="212" customFormat="1" ht="12.75">
      <c r="A273" s="220"/>
      <c r="B273" s="221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08"/>
      <c r="P273" s="220"/>
      <c r="Q273" s="214"/>
      <c r="R273" s="214"/>
    </row>
    <row r="274" spans="1:18" s="212" customFormat="1" ht="12.75">
      <c r="A274" s="220"/>
      <c r="B274" s="221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08"/>
      <c r="P274" s="220"/>
      <c r="Q274" s="214"/>
      <c r="R274" s="214"/>
    </row>
    <row r="275" spans="1:18" s="212" customFormat="1" ht="12.75">
      <c r="A275" s="220"/>
      <c r="B275" s="221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08"/>
      <c r="P275" s="220"/>
      <c r="Q275" s="214"/>
      <c r="R275" s="214"/>
    </row>
    <row r="276" spans="1:18" s="212" customFormat="1" ht="12.75">
      <c r="A276" s="220"/>
      <c r="B276" s="221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08"/>
      <c r="P276" s="220"/>
      <c r="Q276" s="214"/>
      <c r="R276" s="214"/>
    </row>
    <row r="277" spans="1:18" s="212" customFormat="1" ht="12.75">
      <c r="A277" s="220"/>
      <c r="B277" s="221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08"/>
      <c r="P277" s="220"/>
      <c r="Q277" s="214"/>
      <c r="R277" s="214"/>
    </row>
    <row r="278" spans="1:18" s="212" customFormat="1" ht="12.75">
      <c r="A278" s="220"/>
      <c r="B278" s="221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08"/>
      <c r="P278" s="220"/>
      <c r="Q278" s="214"/>
      <c r="R278" s="214"/>
    </row>
    <row r="279" spans="1:18" s="212" customFormat="1" ht="12.75">
      <c r="A279" s="220"/>
      <c r="B279" s="221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08"/>
      <c r="P279" s="220"/>
      <c r="Q279" s="214"/>
      <c r="R279" s="214"/>
    </row>
    <row r="280" spans="1:18" s="212" customFormat="1" ht="12.75">
      <c r="A280" s="220"/>
      <c r="B280" s="221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08"/>
      <c r="P280" s="220"/>
      <c r="Q280" s="214"/>
      <c r="R280" s="214"/>
    </row>
    <row r="281" spans="1:18" s="212" customFormat="1" ht="12.75">
      <c r="A281" s="220"/>
      <c r="B281" s="221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08"/>
      <c r="P281" s="220"/>
      <c r="Q281" s="214"/>
      <c r="R281" s="214"/>
    </row>
    <row r="282" spans="1:18" s="212" customFormat="1" ht="12.75">
      <c r="A282" s="220"/>
      <c r="B282" s="221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08"/>
      <c r="P282" s="220"/>
      <c r="Q282" s="214"/>
      <c r="R282" s="214"/>
    </row>
    <row r="283" spans="1:18" s="212" customFormat="1" ht="12.75">
      <c r="A283" s="220"/>
      <c r="B283" s="221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08"/>
      <c r="P283" s="220"/>
      <c r="Q283" s="214"/>
      <c r="R283" s="214"/>
    </row>
    <row r="284" spans="1:18" s="212" customFormat="1" ht="12.75">
      <c r="A284" s="220"/>
      <c r="B284" s="221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08"/>
      <c r="P284" s="220"/>
      <c r="Q284" s="214"/>
      <c r="R284" s="214"/>
    </row>
    <row r="285" spans="1:18" s="212" customFormat="1" ht="12.75">
      <c r="A285" s="220"/>
      <c r="B285" s="221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08"/>
      <c r="P285" s="220"/>
      <c r="Q285" s="214"/>
      <c r="R285" s="214"/>
    </row>
    <row r="286" spans="1:18" s="212" customFormat="1" ht="12.75">
      <c r="A286" s="220"/>
      <c r="B286" s="221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08"/>
      <c r="P286" s="220"/>
      <c r="Q286" s="214"/>
      <c r="R286" s="214"/>
    </row>
    <row r="287" spans="1:18" s="212" customFormat="1" ht="12.75">
      <c r="A287" s="220"/>
      <c r="B287" s="221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08"/>
      <c r="P287" s="220"/>
      <c r="Q287" s="214"/>
      <c r="R287" s="214"/>
    </row>
    <row r="288" spans="1:18" s="212" customFormat="1" ht="12.75">
      <c r="A288" s="220"/>
      <c r="B288" s="221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08"/>
      <c r="P288" s="220"/>
      <c r="Q288" s="214"/>
      <c r="R288" s="214"/>
    </row>
    <row r="289" spans="1:18" s="212" customFormat="1" ht="12.75">
      <c r="A289" s="220"/>
      <c r="B289" s="221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08"/>
      <c r="P289" s="220"/>
      <c r="Q289" s="214"/>
      <c r="R289" s="214"/>
    </row>
    <row r="290" spans="1:18" s="212" customFormat="1" ht="12.75">
      <c r="A290" s="220"/>
      <c r="B290" s="221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08"/>
      <c r="P290" s="220"/>
      <c r="Q290" s="214"/>
      <c r="R290" s="214"/>
    </row>
    <row r="291" spans="1:18" s="212" customFormat="1" ht="12.75">
      <c r="A291" s="220"/>
      <c r="B291" s="221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08"/>
      <c r="P291" s="220"/>
      <c r="Q291" s="214"/>
      <c r="R291" s="214"/>
    </row>
    <row r="292" spans="1:18" s="212" customFormat="1" ht="12.75">
      <c r="A292" s="220"/>
      <c r="B292" s="221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08"/>
      <c r="P292" s="220"/>
      <c r="Q292" s="214"/>
      <c r="R292" s="214"/>
    </row>
    <row r="293" spans="1:18" s="212" customFormat="1" ht="12.75">
      <c r="A293" s="220"/>
      <c r="B293" s="221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08"/>
      <c r="P293" s="220"/>
      <c r="Q293" s="214"/>
      <c r="R293" s="214"/>
    </row>
    <row r="294" spans="1:18" s="212" customFormat="1" ht="12.75">
      <c r="A294" s="220"/>
      <c r="B294" s="221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08"/>
      <c r="P294" s="220"/>
      <c r="Q294" s="214"/>
      <c r="R294" s="214"/>
    </row>
    <row r="295" spans="1:18" s="212" customFormat="1" ht="12.75">
      <c r="A295" s="220"/>
      <c r="B295" s="221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08"/>
      <c r="P295" s="220"/>
      <c r="Q295" s="214"/>
      <c r="R295" s="214"/>
    </row>
    <row r="296" spans="1:18" s="212" customFormat="1" ht="12.75">
      <c r="A296" s="220"/>
      <c r="B296" s="221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08"/>
      <c r="P296" s="220"/>
      <c r="Q296" s="214"/>
      <c r="R296" s="214"/>
    </row>
    <row r="297" spans="1:18" s="212" customFormat="1" ht="12.75">
      <c r="A297" s="220"/>
      <c r="B297" s="221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08"/>
      <c r="P297" s="220"/>
      <c r="Q297" s="214"/>
      <c r="R297" s="214"/>
    </row>
    <row r="298" spans="1:18" s="212" customFormat="1" ht="12.75">
      <c r="A298" s="220"/>
      <c r="B298" s="221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08"/>
      <c r="P298" s="220"/>
      <c r="Q298" s="214"/>
      <c r="R298" s="214"/>
    </row>
    <row r="299" spans="1:18" s="212" customFormat="1" ht="12.75">
      <c r="A299" s="220"/>
      <c r="B299" s="221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O299" s="208"/>
      <c r="P299" s="220"/>
      <c r="Q299" s="214"/>
      <c r="R299" s="214"/>
    </row>
    <row r="300" spans="1:18" s="212" customFormat="1" ht="12.75">
      <c r="A300" s="220"/>
      <c r="B300" s="221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08"/>
      <c r="P300" s="220"/>
      <c r="Q300" s="214"/>
      <c r="R300" s="214"/>
    </row>
    <row r="301" spans="1:18" s="212" customFormat="1" ht="12.75">
      <c r="A301" s="220"/>
      <c r="B301" s="221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08"/>
      <c r="P301" s="220"/>
      <c r="Q301" s="214"/>
      <c r="R301" s="214"/>
    </row>
    <row r="302" spans="1:18" s="212" customFormat="1" ht="12.75">
      <c r="A302" s="220"/>
      <c r="B302" s="221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08"/>
      <c r="P302" s="220"/>
      <c r="Q302" s="214"/>
      <c r="R302" s="214"/>
    </row>
    <row r="303" spans="1:18" s="212" customFormat="1" ht="12.75">
      <c r="A303" s="220"/>
      <c r="B303" s="221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08"/>
      <c r="P303" s="220"/>
      <c r="Q303" s="214"/>
      <c r="R303" s="214"/>
    </row>
    <row r="304" spans="1:18" s="212" customFormat="1" ht="12.75">
      <c r="A304" s="220"/>
      <c r="B304" s="221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08"/>
      <c r="P304" s="220"/>
      <c r="Q304" s="214"/>
      <c r="R304" s="214"/>
    </row>
    <row r="305" spans="1:18" s="212" customFormat="1" ht="12.75">
      <c r="A305" s="220"/>
      <c r="B305" s="221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O305" s="208"/>
      <c r="P305" s="220"/>
      <c r="Q305" s="214"/>
      <c r="R305" s="214"/>
    </row>
    <row r="306" spans="1:18" s="212" customFormat="1" ht="12.75">
      <c r="A306" s="220"/>
      <c r="B306" s="221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08"/>
      <c r="P306" s="220"/>
      <c r="Q306" s="214"/>
      <c r="R306" s="214"/>
    </row>
    <row r="307" spans="1:18" s="212" customFormat="1" ht="12.75">
      <c r="A307" s="220"/>
      <c r="B307" s="221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08"/>
      <c r="P307" s="220"/>
      <c r="Q307" s="214"/>
      <c r="R307" s="214"/>
    </row>
    <row r="308" spans="1:18" s="212" customFormat="1" ht="12.75">
      <c r="A308" s="220"/>
      <c r="B308" s="221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08"/>
      <c r="P308" s="220"/>
      <c r="Q308" s="214"/>
      <c r="R308" s="214"/>
    </row>
    <row r="309" spans="1:18" s="212" customFormat="1" ht="12.75">
      <c r="A309" s="220"/>
      <c r="B309" s="221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O309" s="208"/>
      <c r="P309" s="220"/>
      <c r="Q309" s="214"/>
      <c r="R309" s="214"/>
    </row>
    <row r="310" spans="1:18" s="212" customFormat="1" ht="12.75">
      <c r="A310" s="220"/>
      <c r="B310" s="221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08"/>
      <c r="P310" s="220"/>
      <c r="Q310" s="214"/>
      <c r="R310" s="214"/>
    </row>
    <row r="311" spans="1:18" s="212" customFormat="1" ht="12.75">
      <c r="A311" s="220"/>
      <c r="B311" s="221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08"/>
      <c r="P311" s="220"/>
      <c r="Q311" s="214"/>
      <c r="R311" s="214"/>
    </row>
    <row r="312" spans="1:18" s="212" customFormat="1" ht="12.75">
      <c r="A312" s="220"/>
      <c r="B312" s="221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08"/>
      <c r="P312" s="220"/>
      <c r="Q312" s="214"/>
      <c r="R312" s="214"/>
    </row>
    <row r="313" spans="1:18" s="212" customFormat="1" ht="12.75">
      <c r="A313" s="220"/>
      <c r="B313" s="221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08"/>
      <c r="P313" s="220"/>
      <c r="Q313" s="214"/>
      <c r="R313" s="214"/>
    </row>
    <row r="314" spans="1:18" s="212" customFormat="1" ht="12.75">
      <c r="A314" s="220"/>
      <c r="B314" s="221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08"/>
      <c r="P314" s="220"/>
      <c r="Q314" s="214"/>
      <c r="R314" s="214"/>
    </row>
    <row r="315" spans="1:18" s="212" customFormat="1" ht="12.75">
      <c r="A315" s="220"/>
      <c r="B315" s="221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08"/>
      <c r="P315" s="220"/>
      <c r="Q315" s="214"/>
      <c r="R315" s="214"/>
    </row>
    <row r="316" spans="1:18" s="212" customFormat="1" ht="12.75">
      <c r="A316" s="220"/>
      <c r="B316" s="221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08"/>
      <c r="P316" s="220"/>
      <c r="Q316" s="214"/>
      <c r="R316" s="214"/>
    </row>
    <row r="317" spans="1:18" s="212" customFormat="1" ht="12.75">
      <c r="A317" s="220"/>
      <c r="B317" s="221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08"/>
      <c r="P317" s="220"/>
      <c r="Q317" s="214"/>
      <c r="R317" s="214"/>
    </row>
    <row r="318" spans="1:18" s="212" customFormat="1" ht="12.75">
      <c r="A318" s="220"/>
      <c r="B318" s="221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08"/>
      <c r="P318" s="220"/>
      <c r="Q318" s="214"/>
      <c r="R318" s="214"/>
    </row>
    <row r="319" spans="1:18" s="212" customFormat="1" ht="12.75">
      <c r="A319" s="220"/>
      <c r="B319" s="221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08"/>
      <c r="P319" s="220"/>
      <c r="Q319" s="214"/>
      <c r="R319" s="214"/>
    </row>
    <row r="320" spans="1:18" s="212" customFormat="1" ht="12.75">
      <c r="A320" s="220"/>
      <c r="B320" s="221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08"/>
      <c r="P320" s="220"/>
      <c r="Q320" s="214"/>
      <c r="R320" s="214"/>
    </row>
    <row r="321" spans="1:18" s="212" customFormat="1" ht="12.75">
      <c r="A321" s="220"/>
      <c r="B321" s="221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08"/>
      <c r="P321" s="220"/>
      <c r="Q321" s="214"/>
      <c r="R321" s="214"/>
    </row>
    <row r="322" spans="1:18" s="212" customFormat="1" ht="12.75">
      <c r="A322" s="220"/>
      <c r="B322" s="221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08"/>
      <c r="P322" s="220"/>
      <c r="Q322" s="214"/>
      <c r="R322" s="214"/>
    </row>
    <row r="323" spans="1:18" s="212" customFormat="1" ht="12.75">
      <c r="A323" s="220"/>
      <c r="B323" s="221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08"/>
      <c r="P323" s="220"/>
      <c r="Q323" s="214"/>
      <c r="R323" s="214"/>
    </row>
    <row r="324" spans="1:18" s="212" customFormat="1" ht="12.75">
      <c r="A324" s="220"/>
      <c r="B324" s="221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08"/>
      <c r="P324" s="220"/>
      <c r="Q324" s="214"/>
      <c r="R324" s="214"/>
    </row>
    <row r="325" spans="1:18" s="212" customFormat="1" ht="12.75">
      <c r="A325" s="220"/>
      <c r="B325" s="221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08"/>
      <c r="P325" s="220"/>
      <c r="Q325" s="214"/>
      <c r="R325" s="214"/>
    </row>
    <row r="326" spans="1:18" s="212" customFormat="1" ht="12.75">
      <c r="A326" s="220"/>
      <c r="B326" s="221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O326" s="208"/>
      <c r="P326" s="220"/>
      <c r="Q326" s="214"/>
      <c r="R326" s="214"/>
    </row>
    <row r="327" spans="1:18" s="212" customFormat="1" ht="12.75">
      <c r="A327" s="220"/>
      <c r="B327" s="221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08"/>
      <c r="P327" s="220"/>
      <c r="Q327" s="214"/>
      <c r="R327" s="214"/>
    </row>
    <row r="328" spans="1:18" s="212" customFormat="1" ht="12.75">
      <c r="A328" s="220"/>
      <c r="B328" s="221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08"/>
      <c r="P328" s="220"/>
      <c r="Q328" s="214"/>
      <c r="R328" s="214"/>
    </row>
    <row r="329" spans="1:18" s="212" customFormat="1" ht="12.75">
      <c r="A329" s="220"/>
      <c r="B329" s="221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08"/>
      <c r="P329" s="220"/>
      <c r="Q329" s="214"/>
      <c r="R329" s="214"/>
    </row>
    <row r="330" spans="1:18" s="212" customFormat="1" ht="12.75">
      <c r="A330" s="220"/>
      <c r="B330" s="221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O330" s="208"/>
      <c r="P330" s="220"/>
      <c r="Q330" s="214"/>
      <c r="R330" s="214"/>
    </row>
    <row r="331" spans="1:18" s="212" customFormat="1" ht="12.75">
      <c r="A331" s="220"/>
      <c r="B331" s="221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O331" s="208"/>
      <c r="P331" s="220"/>
      <c r="Q331" s="214"/>
      <c r="R331" s="214"/>
    </row>
    <row r="332" spans="1:18" s="212" customFormat="1" ht="12.75">
      <c r="A332" s="220"/>
      <c r="B332" s="221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08"/>
      <c r="P332" s="220"/>
      <c r="Q332" s="214"/>
      <c r="R332" s="214"/>
    </row>
    <row r="333" spans="1:18" s="212" customFormat="1" ht="12.75">
      <c r="A333" s="220"/>
      <c r="B333" s="221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O333" s="208"/>
      <c r="P333" s="220"/>
      <c r="Q333" s="214"/>
      <c r="R333" s="214"/>
    </row>
    <row r="334" spans="1:18" s="212" customFormat="1" ht="12.75">
      <c r="A334" s="220"/>
      <c r="B334" s="221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O334" s="208"/>
      <c r="P334" s="220"/>
      <c r="Q334" s="214"/>
      <c r="R334" s="214"/>
    </row>
    <row r="335" spans="1:18" s="212" customFormat="1" ht="12.75">
      <c r="A335" s="220"/>
      <c r="B335" s="221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O335" s="208"/>
      <c r="P335" s="220"/>
      <c r="Q335" s="214"/>
      <c r="R335" s="214"/>
    </row>
    <row r="336" spans="1:18" s="212" customFormat="1" ht="12.75">
      <c r="A336" s="220"/>
      <c r="B336" s="221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0"/>
      <c r="O336" s="208"/>
      <c r="P336" s="220"/>
      <c r="Q336" s="214"/>
      <c r="R336" s="214"/>
    </row>
    <row r="337" spans="1:18" s="212" customFormat="1" ht="12.75">
      <c r="A337" s="220"/>
      <c r="B337" s="221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08"/>
      <c r="P337" s="220"/>
      <c r="Q337" s="214"/>
      <c r="R337" s="214"/>
    </row>
    <row r="338" spans="1:18" s="212" customFormat="1" ht="12.75">
      <c r="A338" s="220"/>
      <c r="B338" s="221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08"/>
      <c r="P338" s="220"/>
      <c r="Q338" s="214"/>
      <c r="R338" s="214"/>
    </row>
    <row r="339" spans="1:18" s="212" customFormat="1" ht="12.75">
      <c r="A339" s="220"/>
      <c r="B339" s="221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08"/>
      <c r="P339" s="220"/>
      <c r="Q339" s="214"/>
      <c r="R339" s="214"/>
    </row>
    <row r="340" spans="1:18" s="212" customFormat="1" ht="12.75">
      <c r="A340" s="220"/>
      <c r="B340" s="221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0"/>
      <c r="O340" s="208"/>
      <c r="P340" s="220"/>
      <c r="Q340" s="214"/>
      <c r="R340" s="214"/>
    </row>
    <row r="341" spans="1:18" s="212" customFormat="1" ht="12.75">
      <c r="A341" s="220"/>
      <c r="B341" s="221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08"/>
      <c r="P341" s="220"/>
      <c r="Q341" s="214"/>
      <c r="R341" s="214"/>
    </row>
    <row r="342" spans="1:18" s="212" customFormat="1" ht="12.75">
      <c r="A342" s="220"/>
      <c r="B342" s="221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208"/>
      <c r="P342" s="220"/>
      <c r="Q342" s="214"/>
      <c r="R342" s="214"/>
    </row>
    <row r="343" spans="1:18" s="212" customFormat="1" ht="12.75">
      <c r="A343" s="220"/>
      <c r="B343" s="221"/>
      <c r="C343" s="220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208"/>
      <c r="P343" s="220"/>
      <c r="Q343" s="214"/>
      <c r="R343" s="214"/>
    </row>
    <row r="344" spans="1:18" s="212" customFormat="1" ht="12.75">
      <c r="A344" s="220"/>
      <c r="B344" s="221"/>
      <c r="C344" s="220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O344" s="208"/>
      <c r="P344" s="220"/>
      <c r="Q344" s="214"/>
      <c r="R344" s="214"/>
    </row>
    <row r="345" spans="1:18" s="212" customFormat="1" ht="12.75">
      <c r="A345" s="220"/>
      <c r="B345" s="221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0"/>
      <c r="O345" s="208"/>
      <c r="P345" s="220"/>
      <c r="Q345" s="214"/>
      <c r="R345" s="214"/>
    </row>
    <row r="346" spans="1:18" s="212" customFormat="1" ht="12.75">
      <c r="A346" s="220"/>
      <c r="B346" s="221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  <c r="M346" s="220"/>
      <c r="N346" s="220"/>
      <c r="O346" s="208"/>
      <c r="P346" s="220"/>
      <c r="Q346" s="214"/>
      <c r="R346" s="214"/>
    </row>
    <row r="347" spans="1:18" s="212" customFormat="1" ht="12.75">
      <c r="A347" s="220"/>
      <c r="B347" s="221"/>
      <c r="C347" s="220"/>
      <c r="D347" s="220"/>
      <c r="E347" s="220"/>
      <c r="F347" s="220"/>
      <c r="G347" s="220"/>
      <c r="H347" s="220"/>
      <c r="I347" s="220"/>
      <c r="J347" s="220"/>
      <c r="K347" s="220"/>
      <c r="L347" s="220"/>
      <c r="M347" s="220"/>
      <c r="N347" s="220"/>
      <c r="O347" s="208"/>
      <c r="P347" s="220"/>
      <c r="Q347" s="214"/>
      <c r="R347" s="214"/>
    </row>
    <row r="348" spans="1:18" s="212" customFormat="1" ht="12.75">
      <c r="A348" s="220"/>
      <c r="B348" s="221"/>
      <c r="C348" s="220"/>
      <c r="D348" s="220"/>
      <c r="E348" s="220"/>
      <c r="F348" s="220"/>
      <c r="G348" s="220"/>
      <c r="H348" s="220"/>
      <c r="I348" s="220"/>
      <c r="J348" s="220"/>
      <c r="K348" s="220"/>
      <c r="L348" s="220"/>
      <c r="M348" s="220"/>
      <c r="N348" s="220"/>
      <c r="O348" s="208"/>
      <c r="P348" s="220"/>
      <c r="Q348" s="214"/>
      <c r="R348" s="214"/>
    </row>
    <row r="349" spans="1:18" s="212" customFormat="1" ht="12.75">
      <c r="A349" s="220"/>
      <c r="B349" s="221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  <c r="M349" s="220"/>
      <c r="N349" s="220"/>
      <c r="O349" s="208"/>
      <c r="P349" s="220"/>
      <c r="Q349" s="214"/>
      <c r="R349" s="214"/>
    </row>
    <row r="350" spans="1:18" s="212" customFormat="1" ht="12.75">
      <c r="A350" s="220"/>
      <c r="B350" s="221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  <c r="M350" s="220"/>
      <c r="N350" s="220"/>
      <c r="O350" s="208"/>
      <c r="P350" s="220"/>
      <c r="Q350" s="214"/>
      <c r="R350" s="214"/>
    </row>
    <row r="351" spans="1:18" s="212" customFormat="1" ht="12.75">
      <c r="A351" s="220"/>
      <c r="B351" s="221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0"/>
      <c r="O351" s="208"/>
      <c r="P351" s="220"/>
      <c r="Q351" s="214"/>
      <c r="R351" s="214"/>
    </row>
    <row r="352" spans="1:18" s="212" customFormat="1" ht="12.75">
      <c r="A352" s="220"/>
      <c r="B352" s="221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  <c r="M352" s="220"/>
      <c r="N352" s="220"/>
      <c r="O352" s="208"/>
      <c r="P352" s="220"/>
      <c r="Q352" s="214"/>
      <c r="R352" s="214"/>
    </row>
    <row r="353" spans="1:18" s="212" customFormat="1" ht="12.75">
      <c r="A353" s="220"/>
      <c r="B353" s="221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0"/>
      <c r="O353" s="208"/>
      <c r="P353" s="220"/>
      <c r="Q353" s="214"/>
      <c r="R353" s="214"/>
    </row>
    <row r="354" spans="1:18" s="212" customFormat="1" ht="12.75">
      <c r="A354" s="220"/>
      <c r="B354" s="221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0"/>
      <c r="O354" s="208"/>
      <c r="P354" s="220"/>
      <c r="Q354" s="214"/>
      <c r="R354" s="214"/>
    </row>
    <row r="355" spans="1:18" s="212" customFormat="1" ht="12.75">
      <c r="A355" s="220"/>
      <c r="B355" s="221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O355" s="208"/>
      <c r="P355" s="220"/>
      <c r="Q355" s="214"/>
      <c r="R355" s="214"/>
    </row>
    <row r="356" spans="1:18" s="212" customFormat="1" ht="12.75">
      <c r="A356" s="220"/>
      <c r="B356" s="221"/>
      <c r="C356" s="220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0"/>
      <c r="O356" s="208"/>
      <c r="P356" s="220"/>
      <c r="Q356" s="214"/>
      <c r="R356" s="214"/>
    </row>
    <row r="357" spans="1:18" s="212" customFormat="1" ht="12.75">
      <c r="A357" s="220"/>
      <c r="B357" s="221"/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O357" s="208"/>
      <c r="P357" s="220"/>
      <c r="Q357" s="214"/>
      <c r="R357" s="214"/>
    </row>
    <row r="358" spans="1:18" s="212" customFormat="1" ht="12.75">
      <c r="A358" s="220"/>
      <c r="B358" s="221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O358" s="208"/>
      <c r="P358" s="220"/>
      <c r="Q358" s="214"/>
      <c r="R358" s="214"/>
    </row>
    <row r="359" spans="1:18" s="212" customFormat="1" ht="12.75">
      <c r="A359" s="220"/>
      <c r="B359" s="221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08"/>
      <c r="P359" s="220"/>
      <c r="Q359" s="214"/>
      <c r="R359" s="214"/>
    </row>
    <row r="360" spans="1:18" s="212" customFormat="1" ht="12.75">
      <c r="A360" s="220"/>
      <c r="B360" s="221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O360" s="208"/>
      <c r="P360" s="220"/>
      <c r="Q360" s="214"/>
      <c r="R360" s="214"/>
    </row>
    <row r="361" spans="1:18" s="212" customFormat="1" ht="12.75">
      <c r="A361" s="220"/>
      <c r="B361" s="221"/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08"/>
      <c r="P361" s="220"/>
      <c r="Q361" s="214"/>
      <c r="R361" s="214"/>
    </row>
    <row r="362" spans="1:18" s="212" customFormat="1" ht="12.75">
      <c r="A362" s="220"/>
      <c r="B362" s="221"/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0"/>
      <c r="O362" s="208"/>
      <c r="P362" s="220"/>
      <c r="Q362" s="214"/>
      <c r="R362" s="214"/>
    </row>
    <row r="363" spans="1:18" s="212" customFormat="1" ht="12.75">
      <c r="A363" s="220"/>
      <c r="B363" s="221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0"/>
      <c r="O363" s="208"/>
      <c r="P363" s="220"/>
      <c r="Q363" s="214"/>
      <c r="R363" s="214"/>
    </row>
    <row r="364" spans="1:18" s="212" customFormat="1" ht="12.75">
      <c r="A364" s="220"/>
      <c r="B364" s="221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O364" s="208"/>
      <c r="P364" s="220"/>
      <c r="Q364" s="214"/>
      <c r="R364" s="214"/>
    </row>
    <row r="365" spans="1:18" s="212" customFormat="1" ht="12.75">
      <c r="A365" s="220"/>
      <c r="B365" s="221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  <c r="M365" s="220"/>
      <c r="N365" s="220"/>
      <c r="O365" s="208"/>
      <c r="P365" s="220"/>
      <c r="Q365" s="214"/>
      <c r="R365" s="214"/>
    </row>
    <row r="366" spans="1:18" s="212" customFormat="1" ht="12.75">
      <c r="A366" s="220"/>
      <c r="B366" s="221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08"/>
      <c r="P366" s="220"/>
      <c r="Q366" s="214"/>
      <c r="R366" s="214"/>
    </row>
    <row r="367" spans="1:18" s="212" customFormat="1" ht="12.75">
      <c r="A367" s="220"/>
      <c r="B367" s="221"/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220"/>
      <c r="O367" s="208"/>
      <c r="P367" s="220"/>
      <c r="Q367" s="214"/>
      <c r="R367" s="214"/>
    </row>
    <row r="368" spans="1:18" s="212" customFormat="1" ht="12.75">
      <c r="A368" s="220"/>
      <c r="B368" s="221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O368" s="208"/>
      <c r="P368" s="220"/>
      <c r="Q368" s="214"/>
      <c r="R368" s="214"/>
    </row>
    <row r="369" spans="1:18" s="212" customFormat="1" ht="12.75">
      <c r="A369" s="220"/>
      <c r="B369" s="221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0"/>
      <c r="O369" s="208"/>
      <c r="P369" s="220"/>
      <c r="Q369" s="214"/>
      <c r="R369" s="214"/>
    </row>
    <row r="370" spans="1:18" s="212" customFormat="1" ht="12.75">
      <c r="A370" s="220"/>
      <c r="B370" s="221"/>
      <c r="C370" s="220"/>
      <c r="D370" s="220"/>
      <c r="E370" s="220"/>
      <c r="F370" s="220"/>
      <c r="G370" s="220"/>
      <c r="H370" s="220"/>
      <c r="I370" s="220"/>
      <c r="J370" s="220"/>
      <c r="K370" s="220"/>
      <c r="L370" s="220"/>
      <c r="M370" s="220"/>
      <c r="N370" s="220"/>
      <c r="O370" s="208"/>
      <c r="P370" s="220"/>
      <c r="Q370" s="214"/>
      <c r="R370" s="214"/>
    </row>
    <row r="371" spans="1:18" s="212" customFormat="1" ht="12.75">
      <c r="A371" s="220"/>
      <c r="B371" s="221"/>
      <c r="C371" s="220"/>
      <c r="D371" s="220"/>
      <c r="E371" s="220"/>
      <c r="F371" s="220"/>
      <c r="G371" s="220"/>
      <c r="H371" s="220"/>
      <c r="I371" s="220"/>
      <c r="J371" s="220"/>
      <c r="K371" s="220"/>
      <c r="L371" s="220"/>
      <c r="M371" s="220"/>
      <c r="N371" s="220"/>
      <c r="O371" s="208"/>
      <c r="P371" s="220"/>
      <c r="Q371" s="214"/>
      <c r="R371" s="214"/>
    </row>
    <row r="372" spans="1:18" s="212" customFormat="1" ht="12.75">
      <c r="A372" s="220"/>
      <c r="B372" s="221"/>
      <c r="C372" s="220"/>
      <c r="D372" s="220"/>
      <c r="E372" s="220"/>
      <c r="F372" s="220"/>
      <c r="G372" s="220"/>
      <c r="H372" s="220"/>
      <c r="I372" s="220"/>
      <c r="J372" s="220"/>
      <c r="K372" s="220"/>
      <c r="L372" s="220"/>
      <c r="M372" s="220"/>
      <c r="N372" s="220"/>
      <c r="O372" s="208"/>
      <c r="P372" s="220"/>
      <c r="Q372" s="214"/>
      <c r="R372" s="214"/>
    </row>
    <row r="373" spans="1:18" s="212" customFormat="1" ht="12.75">
      <c r="A373" s="220"/>
      <c r="B373" s="221"/>
      <c r="C373" s="220"/>
      <c r="D373" s="220"/>
      <c r="E373" s="220"/>
      <c r="F373" s="220"/>
      <c r="G373" s="220"/>
      <c r="H373" s="220"/>
      <c r="I373" s="220"/>
      <c r="J373" s="220"/>
      <c r="K373" s="220"/>
      <c r="L373" s="220"/>
      <c r="M373" s="220"/>
      <c r="N373" s="220"/>
      <c r="O373" s="208"/>
      <c r="P373" s="220"/>
      <c r="Q373" s="214"/>
      <c r="R373" s="214"/>
    </row>
    <row r="374" spans="1:18" s="212" customFormat="1" ht="12.75">
      <c r="A374" s="220"/>
      <c r="B374" s="221"/>
      <c r="C374" s="220"/>
      <c r="D374" s="220"/>
      <c r="E374" s="220"/>
      <c r="F374" s="220"/>
      <c r="G374" s="220"/>
      <c r="H374" s="220"/>
      <c r="I374" s="220"/>
      <c r="J374" s="220"/>
      <c r="K374" s="220"/>
      <c r="L374" s="220"/>
      <c r="M374" s="220"/>
      <c r="N374" s="220"/>
      <c r="O374" s="208"/>
      <c r="P374" s="220"/>
      <c r="Q374" s="214"/>
      <c r="R374" s="214"/>
    </row>
    <row r="375" spans="1:18" s="212" customFormat="1" ht="12.75">
      <c r="A375" s="220"/>
      <c r="B375" s="221"/>
      <c r="C375" s="220"/>
      <c r="D375" s="220"/>
      <c r="E375" s="220"/>
      <c r="F375" s="220"/>
      <c r="G375" s="220"/>
      <c r="H375" s="220"/>
      <c r="I375" s="220"/>
      <c r="J375" s="220"/>
      <c r="K375" s="220"/>
      <c r="L375" s="220"/>
      <c r="M375" s="220"/>
      <c r="N375" s="220"/>
      <c r="O375" s="208"/>
      <c r="P375" s="220"/>
      <c r="Q375" s="214"/>
      <c r="R375" s="214"/>
    </row>
    <row r="376" spans="1:18" s="212" customFormat="1" ht="12.75">
      <c r="A376" s="220"/>
      <c r="B376" s="221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08"/>
      <c r="P376" s="220"/>
      <c r="Q376" s="214"/>
      <c r="R376" s="214"/>
    </row>
    <row r="377" spans="1:18" s="212" customFormat="1" ht="12.75">
      <c r="A377" s="220"/>
      <c r="B377" s="221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0"/>
      <c r="O377" s="208"/>
      <c r="P377" s="220"/>
      <c r="Q377" s="214"/>
      <c r="R377" s="214"/>
    </row>
    <row r="378" spans="1:18" s="212" customFormat="1" ht="12.75">
      <c r="A378" s="220"/>
      <c r="B378" s="221"/>
      <c r="C378" s="220"/>
      <c r="D378" s="220"/>
      <c r="E378" s="220"/>
      <c r="F378" s="220"/>
      <c r="G378" s="220"/>
      <c r="H378" s="220"/>
      <c r="I378" s="220"/>
      <c r="J378" s="220"/>
      <c r="K378" s="220"/>
      <c r="L378" s="220"/>
      <c r="M378" s="220"/>
      <c r="N378" s="220"/>
      <c r="O378" s="208"/>
      <c r="P378" s="220"/>
      <c r="Q378" s="214"/>
      <c r="R378" s="214"/>
    </row>
    <row r="379" spans="1:18" s="212" customFormat="1" ht="12.75">
      <c r="A379" s="220"/>
      <c r="B379" s="221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O379" s="208"/>
      <c r="P379" s="220"/>
      <c r="Q379" s="214"/>
      <c r="R379" s="214"/>
    </row>
    <row r="380" spans="1:18" s="212" customFormat="1" ht="12.75">
      <c r="A380" s="220"/>
      <c r="B380" s="221"/>
      <c r="C380" s="220"/>
      <c r="D380" s="220"/>
      <c r="E380" s="220"/>
      <c r="F380" s="220"/>
      <c r="G380" s="220"/>
      <c r="H380" s="220"/>
      <c r="I380" s="220"/>
      <c r="J380" s="220"/>
      <c r="K380" s="220"/>
      <c r="L380" s="220"/>
      <c r="M380" s="220"/>
      <c r="N380" s="220"/>
      <c r="O380" s="208"/>
      <c r="P380" s="220"/>
      <c r="Q380" s="214"/>
      <c r="R380" s="214"/>
    </row>
    <row r="381" spans="1:18" s="212" customFormat="1" ht="12.75">
      <c r="A381" s="220"/>
      <c r="B381" s="221"/>
      <c r="C381" s="220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08"/>
      <c r="P381" s="220"/>
      <c r="Q381" s="214"/>
      <c r="R381" s="214"/>
    </row>
    <row r="382" spans="1:18" s="212" customFormat="1" ht="12.75">
      <c r="A382" s="220"/>
      <c r="B382" s="221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08"/>
      <c r="P382" s="220"/>
      <c r="Q382" s="214"/>
      <c r="R382" s="214"/>
    </row>
    <row r="383" spans="1:18" s="212" customFormat="1" ht="12.75">
      <c r="A383" s="220"/>
      <c r="B383" s="221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0"/>
      <c r="N383" s="220"/>
      <c r="O383" s="208"/>
      <c r="P383" s="220"/>
      <c r="Q383" s="214"/>
      <c r="R383" s="214"/>
    </row>
    <row r="384" spans="1:18" s="212" customFormat="1" ht="12.75">
      <c r="A384" s="220"/>
      <c r="B384" s="221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O384" s="208"/>
      <c r="P384" s="220"/>
      <c r="Q384" s="214"/>
      <c r="R384" s="214"/>
    </row>
    <row r="385" spans="1:18" s="212" customFormat="1" ht="12.75">
      <c r="A385" s="220"/>
      <c r="B385" s="221"/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208"/>
      <c r="P385" s="220"/>
      <c r="Q385" s="214"/>
      <c r="R385" s="214"/>
    </row>
    <row r="386" spans="1:18" s="212" customFormat="1" ht="12.75">
      <c r="A386" s="220"/>
      <c r="B386" s="221"/>
      <c r="C386" s="220"/>
      <c r="D386" s="220"/>
      <c r="E386" s="220"/>
      <c r="F386" s="220"/>
      <c r="G386" s="220"/>
      <c r="H386" s="220"/>
      <c r="I386" s="220"/>
      <c r="J386" s="220"/>
      <c r="K386" s="220"/>
      <c r="L386" s="220"/>
      <c r="M386" s="220"/>
      <c r="N386" s="220"/>
      <c r="O386" s="208"/>
      <c r="P386" s="220"/>
      <c r="Q386" s="214"/>
      <c r="R386" s="214"/>
    </row>
    <row r="387" spans="1:18" s="212" customFormat="1" ht="12.75">
      <c r="A387" s="220"/>
      <c r="B387" s="221"/>
      <c r="C387" s="220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O387" s="208"/>
      <c r="P387" s="220"/>
      <c r="Q387" s="214"/>
      <c r="R387" s="214"/>
    </row>
    <row r="388" spans="1:18" s="212" customFormat="1" ht="12.75">
      <c r="A388" s="220"/>
      <c r="B388" s="221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08"/>
      <c r="P388" s="220"/>
      <c r="Q388" s="214"/>
      <c r="R388" s="214"/>
    </row>
    <row r="389" spans="1:18" s="212" customFormat="1" ht="12.75">
      <c r="A389" s="220"/>
      <c r="B389" s="221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O389" s="208"/>
      <c r="P389" s="220"/>
      <c r="Q389" s="214"/>
      <c r="R389" s="214"/>
    </row>
    <row r="390" spans="1:18" s="212" customFormat="1" ht="12.75">
      <c r="A390" s="220"/>
      <c r="B390" s="221"/>
      <c r="C390" s="220"/>
      <c r="D390" s="220"/>
      <c r="E390" s="220"/>
      <c r="F390" s="220"/>
      <c r="G390" s="220"/>
      <c r="H390" s="220"/>
      <c r="I390" s="220"/>
      <c r="J390" s="220"/>
      <c r="K390" s="220"/>
      <c r="L390" s="220"/>
      <c r="M390" s="220"/>
      <c r="N390" s="220"/>
      <c r="O390" s="208"/>
      <c r="P390" s="220"/>
      <c r="Q390" s="214"/>
      <c r="R390" s="214"/>
    </row>
    <row r="391" spans="1:18" s="212" customFormat="1" ht="12.75">
      <c r="A391" s="220"/>
      <c r="B391" s="221"/>
      <c r="C391" s="220"/>
      <c r="D391" s="220"/>
      <c r="E391" s="220"/>
      <c r="F391" s="220"/>
      <c r="G391" s="220"/>
      <c r="H391" s="220"/>
      <c r="I391" s="220"/>
      <c r="J391" s="220"/>
      <c r="K391" s="220"/>
      <c r="L391" s="220"/>
      <c r="M391" s="220"/>
      <c r="N391" s="220"/>
      <c r="O391" s="208"/>
      <c r="P391" s="220"/>
      <c r="Q391" s="214"/>
      <c r="R391" s="214"/>
    </row>
    <row r="392" spans="1:18" s="212" customFormat="1" ht="12.75">
      <c r="A392" s="220"/>
      <c r="B392" s="221"/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O392" s="208"/>
      <c r="P392" s="220"/>
      <c r="Q392" s="214"/>
      <c r="R392" s="214"/>
    </row>
    <row r="393" spans="1:18" s="212" customFormat="1" ht="12.75">
      <c r="A393" s="220"/>
      <c r="B393" s="221"/>
      <c r="C393" s="220"/>
      <c r="D393" s="220"/>
      <c r="E393" s="220"/>
      <c r="F393" s="220"/>
      <c r="G393" s="220"/>
      <c r="H393" s="220"/>
      <c r="I393" s="220"/>
      <c r="J393" s="220"/>
      <c r="K393" s="220"/>
      <c r="L393" s="220"/>
      <c r="M393" s="220"/>
      <c r="N393" s="220"/>
      <c r="O393" s="208"/>
      <c r="P393" s="220"/>
      <c r="Q393" s="214"/>
      <c r="R393" s="214"/>
    </row>
    <row r="394" spans="1:18" s="212" customFormat="1" ht="12.75">
      <c r="A394" s="220"/>
      <c r="B394" s="221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O394" s="208"/>
      <c r="P394" s="220"/>
      <c r="Q394" s="214"/>
      <c r="R394" s="214"/>
    </row>
    <row r="395" spans="1:18" s="212" customFormat="1" ht="12.75">
      <c r="A395" s="220"/>
      <c r="B395" s="221"/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O395" s="208"/>
      <c r="P395" s="220"/>
      <c r="Q395" s="214"/>
      <c r="R395" s="214"/>
    </row>
    <row r="396" spans="1:18" s="212" customFormat="1" ht="12.75">
      <c r="A396" s="220"/>
      <c r="B396" s="221"/>
      <c r="C396" s="220"/>
      <c r="D396" s="220"/>
      <c r="E396" s="220"/>
      <c r="F396" s="220"/>
      <c r="G396" s="220"/>
      <c r="H396" s="220"/>
      <c r="I396" s="220"/>
      <c r="J396" s="220"/>
      <c r="K396" s="220"/>
      <c r="L396" s="220"/>
      <c r="M396" s="220"/>
      <c r="N396" s="220"/>
      <c r="O396" s="208"/>
      <c r="P396" s="220"/>
      <c r="Q396" s="214"/>
      <c r="R396" s="214"/>
    </row>
    <row r="397" spans="1:18" s="212" customFormat="1" ht="12.75">
      <c r="A397" s="220"/>
      <c r="B397" s="221"/>
      <c r="C397" s="220"/>
      <c r="D397" s="220"/>
      <c r="E397" s="220"/>
      <c r="F397" s="220"/>
      <c r="G397" s="220"/>
      <c r="H397" s="220"/>
      <c r="I397" s="220"/>
      <c r="J397" s="220"/>
      <c r="K397" s="220"/>
      <c r="L397" s="220"/>
      <c r="M397" s="220"/>
      <c r="N397" s="220"/>
      <c r="O397" s="208"/>
      <c r="P397" s="220"/>
      <c r="Q397" s="214"/>
      <c r="R397" s="214"/>
    </row>
    <row r="398" spans="1:18" s="212" customFormat="1" ht="12.75">
      <c r="A398" s="220"/>
      <c r="B398" s="221"/>
      <c r="C398" s="220"/>
      <c r="D398" s="220"/>
      <c r="E398" s="220"/>
      <c r="F398" s="220"/>
      <c r="G398" s="220"/>
      <c r="H398" s="220"/>
      <c r="I398" s="220"/>
      <c r="J398" s="220"/>
      <c r="K398" s="220"/>
      <c r="L398" s="220"/>
      <c r="M398" s="220"/>
      <c r="N398" s="220"/>
      <c r="O398" s="208"/>
      <c r="P398" s="220"/>
      <c r="Q398" s="214"/>
      <c r="R398" s="214"/>
    </row>
    <row r="399" spans="1:18" s="212" customFormat="1" ht="12.75">
      <c r="A399" s="220"/>
      <c r="B399" s="221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0"/>
      <c r="O399" s="208"/>
      <c r="P399" s="220"/>
      <c r="Q399" s="214"/>
      <c r="R399" s="214"/>
    </row>
    <row r="400" spans="1:18" s="212" customFormat="1" ht="12.75">
      <c r="A400" s="220"/>
      <c r="B400" s="221"/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O400" s="208"/>
      <c r="P400" s="220"/>
      <c r="Q400" s="214"/>
      <c r="R400" s="214"/>
    </row>
    <row r="401" spans="1:18" s="212" customFormat="1" ht="12.75">
      <c r="A401" s="220"/>
      <c r="B401" s="221"/>
      <c r="C401" s="220"/>
      <c r="D401" s="220"/>
      <c r="E401" s="220"/>
      <c r="F401" s="220"/>
      <c r="G401" s="220"/>
      <c r="H401" s="220"/>
      <c r="I401" s="220"/>
      <c r="J401" s="220"/>
      <c r="K401" s="220"/>
      <c r="L401" s="220"/>
      <c r="M401" s="220"/>
      <c r="N401" s="220"/>
      <c r="O401" s="208"/>
      <c r="P401" s="220"/>
      <c r="Q401" s="214"/>
      <c r="R401" s="214"/>
    </row>
    <row r="402" spans="1:18" s="212" customFormat="1" ht="12.75">
      <c r="A402" s="220"/>
      <c r="B402" s="221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O402" s="208"/>
      <c r="P402" s="220"/>
      <c r="Q402" s="214"/>
      <c r="R402" s="214"/>
    </row>
    <row r="403" spans="1:18" s="212" customFormat="1" ht="12.75">
      <c r="A403" s="220"/>
      <c r="B403" s="221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O403" s="208"/>
      <c r="P403" s="220"/>
      <c r="Q403" s="214"/>
      <c r="R403" s="214"/>
    </row>
    <row r="404" spans="1:18" s="212" customFormat="1" ht="12.75">
      <c r="A404" s="220"/>
      <c r="B404" s="221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208"/>
      <c r="P404" s="220"/>
      <c r="Q404" s="214"/>
      <c r="R404" s="214"/>
    </row>
    <row r="405" spans="1:18" s="212" customFormat="1" ht="12.75">
      <c r="A405" s="220"/>
      <c r="B405" s="221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0"/>
      <c r="O405" s="208"/>
      <c r="P405" s="220"/>
      <c r="Q405" s="214"/>
      <c r="R405" s="214"/>
    </row>
    <row r="406" spans="1:18" s="212" customFormat="1" ht="12.75">
      <c r="A406" s="220"/>
      <c r="B406" s="221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O406" s="208"/>
      <c r="P406" s="220"/>
      <c r="Q406" s="214"/>
      <c r="R406" s="214"/>
    </row>
    <row r="407" spans="1:18" s="212" customFormat="1" ht="12.75">
      <c r="A407" s="220"/>
      <c r="B407" s="221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0"/>
      <c r="O407" s="208"/>
      <c r="P407" s="220"/>
      <c r="Q407" s="214"/>
      <c r="R407" s="214"/>
    </row>
    <row r="408" spans="1:18" s="212" customFormat="1" ht="12.75">
      <c r="A408" s="220"/>
      <c r="B408" s="221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  <c r="M408" s="220"/>
      <c r="N408" s="220"/>
      <c r="O408" s="208"/>
      <c r="P408" s="220"/>
      <c r="Q408" s="214"/>
      <c r="R408" s="214"/>
    </row>
    <row r="409" spans="1:18" s="212" customFormat="1" ht="12.75">
      <c r="A409" s="220"/>
      <c r="B409" s="221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  <c r="O409" s="208"/>
      <c r="P409" s="220"/>
      <c r="Q409" s="214"/>
      <c r="R409" s="214"/>
    </row>
    <row r="410" spans="1:18" s="212" customFormat="1" ht="12.75">
      <c r="A410" s="220"/>
      <c r="B410" s="221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  <c r="O410" s="208"/>
      <c r="P410" s="220"/>
      <c r="Q410" s="214"/>
      <c r="R410" s="214"/>
    </row>
    <row r="411" spans="1:18" s="212" customFormat="1" ht="12.75">
      <c r="A411" s="220"/>
      <c r="B411" s="221"/>
      <c r="C411" s="220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0"/>
      <c r="O411" s="208"/>
      <c r="P411" s="220"/>
      <c r="Q411" s="214"/>
      <c r="R411" s="214"/>
    </row>
    <row r="412" spans="1:18" s="212" customFormat="1" ht="12.75">
      <c r="A412" s="220"/>
      <c r="B412" s="221"/>
      <c r="C412" s="220"/>
      <c r="D412" s="220"/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O412" s="208"/>
      <c r="P412" s="220"/>
      <c r="Q412" s="214"/>
      <c r="R412" s="214"/>
    </row>
    <row r="413" spans="1:18" s="212" customFormat="1" ht="12.75">
      <c r="A413" s="220"/>
      <c r="B413" s="221"/>
      <c r="C413" s="220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0"/>
      <c r="O413" s="208"/>
      <c r="P413" s="220"/>
      <c r="Q413" s="214"/>
      <c r="R413" s="214"/>
    </row>
    <row r="414" spans="1:18" s="212" customFormat="1" ht="12.75">
      <c r="A414" s="220"/>
      <c r="B414" s="221"/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08"/>
      <c r="P414" s="220"/>
      <c r="Q414" s="214"/>
      <c r="R414" s="214"/>
    </row>
    <row r="415" spans="1:18" s="212" customFormat="1" ht="12.75">
      <c r="A415" s="220"/>
      <c r="B415" s="221"/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O415" s="208"/>
      <c r="P415" s="220"/>
      <c r="Q415" s="214"/>
      <c r="R415" s="214"/>
    </row>
    <row r="416" spans="1:18" s="212" customFormat="1" ht="12.75">
      <c r="A416" s="220"/>
      <c r="B416" s="221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O416" s="208"/>
      <c r="P416" s="220"/>
      <c r="Q416" s="214"/>
      <c r="R416" s="214"/>
    </row>
    <row r="417" spans="1:18" s="212" customFormat="1" ht="12.75">
      <c r="A417" s="220"/>
      <c r="B417" s="221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0"/>
      <c r="O417" s="208"/>
      <c r="P417" s="220"/>
      <c r="Q417" s="214"/>
      <c r="R417" s="214"/>
    </row>
    <row r="418" spans="1:18" s="212" customFormat="1" ht="12.75">
      <c r="A418" s="220"/>
      <c r="B418" s="221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O418" s="208"/>
      <c r="P418" s="220"/>
      <c r="Q418" s="214"/>
      <c r="R418" s="214"/>
    </row>
    <row r="419" spans="1:18" s="212" customFormat="1" ht="12.75">
      <c r="A419" s="220"/>
      <c r="B419" s="221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08"/>
      <c r="P419" s="220"/>
      <c r="Q419" s="214"/>
      <c r="R419" s="214"/>
    </row>
    <row r="420" spans="1:18" s="212" customFormat="1" ht="12.75">
      <c r="A420" s="220"/>
      <c r="B420" s="221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O420" s="208"/>
      <c r="P420" s="220"/>
      <c r="Q420" s="214"/>
      <c r="R420" s="214"/>
    </row>
    <row r="421" spans="1:18" s="212" customFormat="1" ht="12.75">
      <c r="A421" s="220"/>
      <c r="B421" s="221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O421" s="208"/>
      <c r="P421" s="220"/>
      <c r="Q421" s="214"/>
      <c r="R421" s="214"/>
    </row>
    <row r="422" spans="1:18" s="212" customFormat="1" ht="12.75">
      <c r="A422" s="220"/>
      <c r="B422" s="221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08"/>
      <c r="P422" s="220"/>
      <c r="Q422" s="214"/>
      <c r="R422" s="214"/>
    </row>
    <row r="423" spans="1:18" s="212" customFormat="1" ht="12.75">
      <c r="A423" s="220"/>
      <c r="B423" s="221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0"/>
      <c r="O423" s="208"/>
      <c r="P423" s="220"/>
      <c r="Q423" s="214"/>
      <c r="R423" s="214"/>
    </row>
    <row r="424" spans="1:18" s="212" customFormat="1" ht="12.75">
      <c r="A424" s="220"/>
      <c r="B424" s="221"/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O424" s="208"/>
      <c r="P424" s="220"/>
      <c r="Q424" s="214"/>
      <c r="R424" s="214"/>
    </row>
    <row r="425" spans="1:18" s="212" customFormat="1" ht="12.75">
      <c r="A425" s="220"/>
      <c r="B425" s="221"/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0"/>
      <c r="N425" s="220"/>
      <c r="O425" s="208"/>
      <c r="P425" s="220"/>
      <c r="Q425" s="214"/>
      <c r="R425" s="214"/>
    </row>
    <row r="426" spans="1:18" s="212" customFormat="1" ht="12.75">
      <c r="A426" s="220"/>
      <c r="B426" s="221"/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0"/>
      <c r="O426" s="208"/>
      <c r="P426" s="220"/>
      <c r="Q426" s="214"/>
      <c r="R426" s="214"/>
    </row>
    <row r="427" spans="1:18" s="212" customFormat="1" ht="12.75">
      <c r="A427" s="220"/>
      <c r="B427" s="221"/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0"/>
      <c r="O427" s="208"/>
      <c r="P427" s="220"/>
      <c r="Q427" s="214"/>
      <c r="R427" s="214"/>
    </row>
    <row r="428" spans="1:18" s="212" customFormat="1" ht="12.75">
      <c r="A428" s="220"/>
      <c r="B428" s="221"/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0"/>
      <c r="N428" s="220"/>
      <c r="O428" s="208"/>
      <c r="P428" s="220"/>
      <c r="Q428" s="214"/>
      <c r="R428" s="214"/>
    </row>
    <row r="429" spans="1:18" s="212" customFormat="1" ht="12.75">
      <c r="A429" s="220"/>
      <c r="B429" s="221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O429" s="208"/>
      <c r="P429" s="220"/>
      <c r="Q429" s="214"/>
      <c r="R429" s="214"/>
    </row>
    <row r="430" spans="1:18" s="212" customFormat="1" ht="12.75">
      <c r="A430" s="220"/>
      <c r="B430" s="221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0"/>
      <c r="O430" s="208"/>
      <c r="P430" s="220"/>
      <c r="Q430" s="214"/>
      <c r="R430" s="214"/>
    </row>
    <row r="431" spans="1:18" s="212" customFormat="1" ht="12.75">
      <c r="A431" s="220"/>
      <c r="B431" s="221"/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0"/>
      <c r="N431" s="220"/>
      <c r="O431" s="208"/>
      <c r="P431" s="220"/>
      <c r="Q431" s="214"/>
      <c r="R431" s="214"/>
    </row>
    <row r="432" spans="1:18" s="212" customFormat="1" ht="12.75">
      <c r="A432" s="220"/>
      <c r="B432" s="221"/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0"/>
      <c r="N432" s="220"/>
      <c r="O432" s="208"/>
      <c r="P432" s="220"/>
      <c r="Q432" s="214"/>
      <c r="R432" s="214"/>
    </row>
    <row r="433" spans="1:18" s="212" customFormat="1" ht="12.75">
      <c r="A433" s="220"/>
      <c r="B433" s="221"/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0"/>
      <c r="N433" s="220"/>
      <c r="O433" s="208"/>
      <c r="P433" s="220"/>
      <c r="Q433" s="214"/>
      <c r="R433" s="214"/>
    </row>
    <row r="434" spans="1:18" s="212" customFormat="1" ht="12.75">
      <c r="A434" s="220"/>
      <c r="B434" s="221"/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0"/>
      <c r="O434" s="208"/>
      <c r="P434" s="220"/>
      <c r="Q434" s="214"/>
      <c r="R434" s="214"/>
    </row>
    <row r="435" spans="1:18" s="212" customFormat="1" ht="12.75">
      <c r="A435" s="220"/>
      <c r="B435" s="221"/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0"/>
      <c r="O435" s="208"/>
      <c r="P435" s="220"/>
      <c r="Q435" s="214"/>
      <c r="R435" s="214"/>
    </row>
    <row r="436" spans="1:18" s="212" customFormat="1" ht="12.75">
      <c r="A436" s="220"/>
      <c r="B436" s="221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0"/>
      <c r="N436" s="220"/>
      <c r="O436" s="208"/>
      <c r="P436" s="220"/>
      <c r="Q436" s="214"/>
      <c r="R436" s="214"/>
    </row>
    <row r="437" spans="1:18" s="212" customFormat="1" ht="12.75">
      <c r="A437" s="220"/>
      <c r="B437" s="221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O437" s="208"/>
      <c r="P437" s="220"/>
      <c r="Q437" s="214"/>
      <c r="R437" s="214"/>
    </row>
    <row r="438" spans="1:18" s="212" customFormat="1" ht="12.75">
      <c r="A438" s="220"/>
      <c r="B438" s="221"/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0"/>
      <c r="N438" s="220"/>
      <c r="O438" s="208"/>
      <c r="P438" s="220"/>
      <c r="Q438" s="214"/>
      <c r="R438" s="214"/>
    </row>
    <row r="439" spans="1:18" s="212" customFormat="1" ht="12.75">
      <c r="A439" s="220"/>
      <c r="B439" s="221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O439" s="208"/>
      <c r="P439" s="220"/>
      <c r="Q439" s="214"/>
      <c r="R439" s="214"/>
    </row>
    <row r="440" spans="1:18" s="212" customFormat="1" ht="12.75">
      <c r="A440" s="220"/>
      <c r="B440" s="221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08"/>
      <c r="P440" s="220"/>
      <c r="Q440" s="214"/>
      <c r="R440" s="214"/>
    </row>
    <row r="441" spans="1:18" s="212" customFormat="1" ht="12.75">
      <c r="A441" s="220"/>
      <c r="B441" s="221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208"/>
      <c r="P441" s="220"/>
      <c r="Q441" s="214"/>
      <c r="R441" s="214"/>
    </row>
    <row r="442" spans="1:18" s="212" customFormat="1" ht="12.75">
      <c r="A442" s="220"/>
      <c r="B442" s="221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O442" s="208"/>
      <c r="P442" s="220"/>
      <c r="Q442" s="214"/>
      <c r="R442" s="214"/>
    </row>
    <row r="443" spans="1:18" s="212" customFormat="1" ht="12.75">
      <c r="A443" s="220"/>
      <c r="B443" s="221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O443" s="208"/>
      <c r="P443" s="220"/>
      <c r="Q443" s="214"/>
      <c r="R443" s="214"/>
    </row>
    <row r="444" spans="1:18" s="212" customFormat="1" ht="12.75">
      <c r="A444" s="220"/>
      <c r="B444" s="221"/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08"/>
      <c r="P444" s="220"/>
      <c r="Q444" s="214"/>
      <c r="R444" s="214"/>
    </row>
    <row r="445" spans="1:18" s="212" customFormat="1" ht="12.75">
      <c r="A445" s="220"/>
      <c r="B445" s="221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08"/>
      <c r="P445" s="220"/>
      <c r="Q445" s="214"/>
      <c r="R445" s="214"/>
    </row>
    <row r="446" spans="1:18" s="212" customFormat="1" ht="12.75">
      <c r="A446" s="220"/>
      <c r="B446" s="221"/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0"/>
      <c r="N446" s="220"/>
      <c r="O446" s="208"/>
      <c r="P446" s="220"/>
      <c r="Q446" s="214"/>
      <c r="R446" s="214"/>
    </row>
    <row r="447" spans="1:18" s="212" customFormat="1" ht="12.75">
      <c r="A447" s="220"/>
      <c r="B447" s="221"/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O447" s="208"/>
      <c r="P447" s="220"/>
      <c r="Q447" s="214"/>
      <c r="R447" s="214"/>
    </row>
    <row r="448" spans="1:18" s="212" customFormat="1" ht="12.75">
      <c r="A448" s="220"/>
      <c r="B448" s="221"/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0"/>
      <c r="O448" s="208"/>
      <c r="P448" s="220"/>
      <c r="Q448" s="214"/>
      <c r="R448" s="214"/>
    </row>
    <row r="449" spans="1:18" s="212" customFormat="1" ht="12.75">
      <c r="A449" s="220"/>
      <c r="B449" s="221"/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0"/>
      <c r="N449" s="220"/>
      <c r="O449" s="208"/>
      <c r="P449" s="220"/>
      <c r="Q449" s="214"/>
      <c r="R449" s="214"/>
    </row>
    <row r="450" spans="1:18" s="212" customFormat="1" ht="12.75">
      <c r="A450" s="220"/>
      <c r="B450" s="221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O450" s="208"/>
      <c r="P450" s="220"/>
      <c r="Q450" s="214"/>
      <c r="R450" s="214"/>
    </row>
    <row r="451" spans="1:18" s="212" customFormat="1" ht="12.75">
      <c r="A451" s="220"/>
      <c r="B451" s="221"/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0"/>
      <c r="O451" s="208"/>
      <c r="P451" s="220"/>
      <c r="Q451" s="214"/>
      <c r="R451" s="214"/>
    </row>
    <row r="452" spans="1:18" s="212" customFormat="1" ht="12.75">
      <c r="A452" s="220"/>
      <c r="B452" s="221"/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0"/>
      <c r="N452" s="220"/>
      <c r="O452" s="208"/>
      <c r="P452" s="220"/>
      <c r="Q452" s="214"/>
      <c r="R452" s="214"/>
    </row>
    <row r="453" spans="1:18" s="212" customFormat="1" ht="12.75">
      <c r="A453" s="220"/>
      <c r="B453" s="221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O453" s="208"/>
      <c r="P453" s="220"/>
      <c r="Q453" s="214"/>
      <c r="R453" s="214"/>
    </row>
    <row r="454" spans="1:18" s="212" customFormat="1" ht="12.75">
      <c r="A454" s="220"/>
      <c r="B454" s="221"/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20"/>
      <c r="O454" s="208"/>
      <c r="P454" s="220"/>
      <c r="Q454" s="214"/>
      <c r="R454" s="214"/>
    </row>
    <row r="455" spans="1:18" s="212" customFormat="1" ht="12.75">
      <c r="A455" s="220"/>
      <c r="B455" s="221"/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0"/>
      <c r="N455" s="220"/>
      <c r="O455" s="208"/>
      <c r="P455" s="220"/>
      <c r="Q455" s="214"/>
      <c r="R455" s="214"/>
    </row>
    <row r="456" spans="1:18" s="212" customFormat="1" ht="12.75">
      <c r="A456" s="220"/>
      <c r="B456" s="221"/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O456" s="208"/>
      <c r="P456" s="220"/>
      <c r="Q456" s="214"/>
      <c r="R456" s="214"/>
    </row>
    <row r="457" spans="1:18" s="212" customFormat="1" ht="12.75">
      <c r="A457" s="220"/>
      <c r="B457" s="221"/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0"/>
      <c r="N457" s="220"/>
      <c r="O457" s="208"/>
      <c r="P457" s="220"/>
      <c r="Q457" s="214"/>
      <c r="R457" s="214"/>
    </row>
    <row r="458" spans="1:18" s="212" customFormat="1" ht="12.75">
      <c r="A458" s="220"/>
      <c r="B458" s="221"/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0"/>
      <c r="N458" s="220"/>
      <c r="O458" s="208"/>
      <c r="P458" s="220"/>
      <c r="Q458" s="214"/>
      <c r="R458" s="214"/>
    </row>
    <row r="459" spans="1:18" s="212" customFormat="1" ht="12.75">
      <c r="A459" s="220"/>
      <c r="B459" s="221"/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0"/>
      <c r="N459" s="220"/>
      <c r="O459" s="208"/>
      <c r="P459" s="220"/>
      <c r="Q459" s="214"/>
      <c r="R459" s="214"/>
    </row>
    <row r="460" spans="1:18" s="212" customFormat="1" ht="12.75">
      <c r="A460" s="220"/>
      <c r="B460" s="221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O460" s="208"/>
      <c r="P460" s="220"/>
      <c r="Q460" s="214"/>
      <c r="R460" s="214"/>
    </row>
    <row r="461" spans="1:18" s="212" customFormat="1" ht="12.75">
      <c r="A461" s="220"/>
      <c r="B461" s="221"/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0"/>
      <c r="N461" s="220"/>
      <c r="O461" s="208"/>
      <c r="P461" s="220"/>
      <c r="Q461" s="214"/>
      <c r="R461" s="214"/>
    </row>
    <row r="462" spans="1:18" s="212" customFormat="1" ht="12.75">
      <c r="A462" s="220"/>
      <c r="B462" s="221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0"/>
      <c r="N462" s="220"/>
      <c r="O462" s="208"/>
      <c r="P462" s="220"/>
      <c r="Q462" s="214"/>
      <c r="R462" s="214"/>
    </row>
    <row r="463" spans="1:18" s="212" customFormat="1" ht="12.75">
      <c r="A463" s="220"/>
      <c r="B463" s="221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O463" s="208"/>
      <c r="P463" s="220"/>
      <c r="Q463" s="214"/>
      <c r="R463" s="214"/>
    </row>
    <row r="464" spans="1:18" s="212" customFormat="1" ht="12.75">
      <c r="A464" s="220"/>
      <c r="B464" s="221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/>
      <c r="N464" s="220"/>
      <c r="O464" s="208"/>
      <c r="P464" s="220"/>
      <c r="Q464" s="214"/>
      <c r="R464" s="214"/>
    </row>
    <row r="465" spans="1:18" s="212" customFormat="1" ht="12.75">
      <c r="A465" s="220"/>
      <c r="B465" s="221"/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0"/>
      <c r="N465" s="220"/>
      <c r="O465" s="208"/>
      <c r="P465" s="220"/>
      <c r="Q465" s="214"/>
      <c r="R465" s="214"/>
    </row>
    <row r="466" spans="1:18" s="212" customFormat="1" ht="12.75">
      <c r="A466" s="220"/>
      <c r="B466" s="221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08"/>
      <c r="P466" s="220"/>
      <c r="Q466" s="214"/>
      <c r="R466" s="214"/>
    </row>
    <row r="467" spans="1:18" s="212" customFormat="1" ht="12.75">
      <c r="A467" s="220"/>
      <c r="B467" s="221"/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0"/>
      <c r="N467" s="220"/>
      <c r="O467" s="208"/>
      <c r="P467" s="220"/>
      <c r="Q467" s="214"/>
      <c r="R467" s="214"/>
    </row>
    <row r="468" spans="1:18" s="212" customFormat="1" ht="12.75">
      <c r="A468" s="220"/>
      <c r="B468" s="221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O468" s="208"/>
      <c r="P468" s="220"/>
      <c r="Q468" s="214"/>
      <c r="R468" s="214"/>
    </row>
    <row r="469" spans="1:18" s="212" customFormat="1" ht="12.75">
      <c r="A469" s="220"/>
      <c r="B469" s="221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08"/>
      <c r="P469" s="220"/>
      <c r="Q469" s="214"/>
      <c r="R469" s="214"/>
    </row>
    <row r="470" spans="1:18" s="212" customFormat="1" ht="12.75">
      <c r="A470" s="220"/>
      <c r="B470" s="221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O470" s="208"/>
      <c r="P470" s="220"/>
      <c r="Q470" s="214"/>
      <c r="R470" s="214"/>
    </row>
    <row r="471" spans="1:18" s="212" customFormat="1" ht="12.75">
      <c r="A471" s="220"/>
      <c r="B471" s="221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0"/>
      <c r="O471" s="208"/>
      <c r="P471" s="220"/>
      <c r="Q471" s="214"/>
      <c r="R471" s="214"/>
    </row>
    <row r="472" spans="1:18" s="212" customFormat="1" ht="12.75">
      <c r="A472" s="220"/>
      <c r="B472" s="221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O472" s="208"/>
      <c r="P472" s="220"/>
      <c r="Q472" s="214"/>
      <c r="R472" s="214"/>
    </row>
    <row r="473" spans="1:18" s="212" customFormat="1" ht="12.75">
      <c r="A473" s="220"/>
      <c r="B473" s="221"/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O473" s="208"/>
      <c r="P473" s="220"/>
      <c r="Q473" s="214"/>
      <c r="R473" s="214"/>
    </row>
    <row r="474" spans="1:18" s="212" customFormat="1" ht="12.75">
      <c r="A474" s="220"/>
      <c r="B474" s="221"/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0"/>
      <c r="N474" s="220"/>
      <c r="O474" s="208"/>
      <c r="P474" s="220"/>
      <c r="Q474" s="214"/>
      <c r="R474" s="214"/>
    </row>
    <row r="475" spans="1:18" s="212" customFormat="1" ht="12.75">
      <c r="A475" s="220"/>
      <c r="B475" s="221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08"/>
      <c r="P475" s="220"/>
      <c r="Q475" s="214"/>
      <c r="R475" s="214"/>
    </row>
    <row r="476" spans="1:18" s="212" customFormat="1" ht="12.75">
      <c r="A476" s="220"/>
      <c r="B476" s="221"/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0"/>
      <c r="N476" s="220"/>
      <c r="O476" s="208"/>
      <c r="P476" s="220"/>
      <c r="Q476" s="214"/>
      <c r="R476" s="214"/>
    </row>
    <row r="477" spans="1:18" s="212" customFormat="1" ht="12.75">
      <c r="A477" s="220"/>
      <c r="B477" s="221"/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0"/>
      <c r="N477" s="220"/>
      <c r="O477" s="208"/>
      <c r="P477" s="220"/>
      <c r="Q477" s="214"/>
      <c r="R477" s="214"/>
    </row>
    <row r="478" spans="1:18" s="212" customFormat="1" ht="12.75">
      <c r="A478" s="220"/>
      <c r="B478" s="221"/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0"/>
      <c r="N478" s="220"/>
      <c r="O478" s="208"/>
      <c r="P478" s="220"/>
      <c r="Q478" s="214"/>
      <c r="R478" s="214"/>
    </row>
    <row r="479" spans="1:18" s="212" customFormat="1" ht="12.75">
      <c r="A479" s="220"/>
      <c r="B479" s="221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O479" s="208"/>
      <c r="P479" s="220"/>
      <c r="Q479" s="214"/>
      <c r="R479" s="214"/>
    </row>
    <row r="480" spans="1:18" s="212" customFormat="1" ht="12.75">
      <c r="A480" s="220"/>
      <c r="B480" s="221"/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0"/>
      <c r="O480" s="208"/>
      <c r="P480" s="220"/>
      <c r="Q480" s="214"/>
      <c r="R480" s="214"/>
    </row>
    <row r="481" spans="1:18" s="212" customFormat="1" ht="12.75">
      <c r="A481" s="220"/>
      <c r="B481" s="221"/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0"/>
      <c r="N481" s="220"/>
      <c r="O481" s="208"/>
      <c r="P481" s="220"/>
      <c r="Q481" s="214"/>
      <c r="R481" s="214"/>
    </row>
    <row r="482" spans="1:18" s="212" customFormat="1" ht="12.75">
      <c r="A482" s="220"/>
      <c r="B482" s="221"/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0"/>
      <c r="N482" s="220"/>
      <c r="O482" s="208"/>
      <c r="P482" s="220"/>
      <c r="Q482" s="214"/>
      <c r="R482" s="214"/>
    </row>
    <row r="483" spans="1:18" s="212" customFormat="1" ht="12.75">
      <c r="A483" s="220"/>
      <c r="B483" s="221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0"/>
      <c r="N483" s="220"/>
      <c r="O483" s="208"/>
      <c r="P483" s="220"/>
      <c r="Q483" s="214"/>
      <c r="R483" s="214"/>
    </row>
    <row r="484" spans="1:18" s="212" customFormat="1" ht="12.75">
      <c r="A484" s="220"/>
      <c r="B484" s="221"/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0"/>
      <c r="N484" s="220"/>
      <c r="O484" s="208"/>
      <c r="P484" s="220"/>
      <c r="Q484" s="214"/>
      <c r="R484" s="214"/>
    </row>
    <row r="485" spans="1:18" s="212" customFormat="1" ht="12.75">
      <c r="A485" s="220"/>
      <c r="B485" s="221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0"/>
      <c r="N485" s="220"/>
      <c r="O485" s="208"/>
      <c r="P485" s="220"/>
      <c r="Q485" s="214"/>
      <c r="R485" s="214"/>
    </row>
    <row r="486" spans="1:18" s="212" customFormat="1" ht="12.75">
      <c r="A486" s="220"/>
      <c r="B486" s="221"/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0"/>
      <c r="N486" s="220"/>
      <c r="O486" s="208"/>
      <c r="P486" s="220"/>
      <c r="Q486" s="214"/>
      <c r="R486" s="214"/>
    </row>
    <row r="487" spans="1:18" s="212" customFormat="1" ht="12.75">
      <c r="A487" s="220"/>
      <c r="B487" s="221"/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0"/>
      <c r="N487" s="220"/>
      <c r="O487" s="208"/>
      <c r="P487" s="220"/>
      <c r="Q487" s="214"/>
      <c r="R487" s="214"/>
    </row>
    <row r="488" spans="1:18" s="212" customFormat="1" ht="12.75">
      <c r="A488" s="220"/>
      <c r="B488" s="221"/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0"/>
      <c r="N488" s="220"/>
      <c r="O488" s="208"/>
      <c r="P488" s="220"/>
      <c r="Q488" s="214"/>
      <c r="R488" s="214"/>
    </row>
    <row r="489" spans="1:18" s="212" customFormat="1" ht="12.75">
      <c r="A489" s="220"/>
      <c r="B489" s="221"/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0"/>
      <c r="N489" s="220"/>
      <c r="O489" s="208"/>
      <c r="P489" s="220"/>
      <c r="Q489" s="214"/>
      <c r="R489" s="214"/>
    </row>
    <row r="490" spans="1:18" s="212" customFormat="1" ht="12.75">
      <c r="A490" s="220"/>
      <c r="B490" s="221"/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0"/>
      <c r="N490" s="220"/>
      <c r="O490" s="208"/>
      <c r="P490" s="220"/>
      <c r="Q490" s="214"/>
      <c r="R490" s="214"/>
    </row>
    <row r="491" spans="1:18" s="212" customFormat="1" ht="12.75">
      <c r="A491" s="220"/>
      <c r="B491" s="221"/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0"/>
      <c r="N491" s="220"/>
      <c r="O491" s="208"/>
      <c r="P491" s="220"/>
      <c r="Q491" s="214"/>
      <c r="R491" s="214"/>
    </row>
    <row r="492" spans="1:18" s="212" customFormat="1" ht="12.75">
      <c r="A492" s="220"/>
      <c r="B492" s="221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O492" s="208"/>
      <c r="P492" s="220"/>
      <c r="Q492" s="214"/>
      <c r="R492" s="214"/>
    </row>
    <row r="493" spans="1:18" s="212" customFormat="1" ht="12.75">
      <c r="A493" s="220"/>
      <c r="B493" s="221"/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0"/>
      <c r="N493" s="220"/>
      <c r="O493" s="208"/>
      <c r="P493" s="220"/>
      <c r="Q493" s="214"/>
      <c r="R493" s="214"/>
    </row>
    <row r="494" spans="1:18" s="212" customFormat="1" ht="12.75">
      <c r="A494" s="220"/>
      <c r="B494" s="221"/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0"/>
      <c r="N494" s="220"/>
      <c r="O494" s="208"/>
      <c r="P494" s="220"/>
      <c r="Q494" s="214"/>
      <c r="R494" s="214"/>
    </row>
    <row r="495" spans="1:18" s="212" customFormat="1" ht="12.75">
      <c r="A495" s="220"/>
      <c r="B495" s="221"/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08"/>
      <c r="P495" s="220"/>
      <c r="Q495" s="214"/>
      <c r="R495" s="214"/>
    </row>
    <row r="496" spans="1:18" s="212" customFormat="1" ht="12.75">
      <c r="A496" s="220"/>
      <c r="B496" s="221"/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08"/>
      <c r="P496" s="220"/>
      <c r="Q496" s="214"/>
      <c r="R496" s="214"/>
    </row>
    <row r="497" spans="1:18" s="212" customFormat="1" ht="12.75">
      <c r="A497" s="220"/>
      <c r="B497" s="221"/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O497" s="208"/>
      <c r="P497" s="220"/>
      <c r="Q497" s="214"/>
      <c r="R497" s="214"/>
    </row>
    <row r="498" spans="1:18" s="212" customFormat="1" ht="12.75">
      <c r="A498" s="220"/>
      <c r="B498" s="221"/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0"/>
      <c r="N498" s="220"/>
      <c r="O498" s="208"/>
      <c r="P498" s="220"/>
      <c r="Q498" s="214"/>
      <c r="R498" s="214"/>
    </row>
    <row r="499" spans="1:18" s="212" customFormat="1" ht="12.75">
      <c r="A499" s="220"/>
      <c r="B499" s="221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O499" s="208"/>
      <c r="P499" s="220"/>
      <c r="Q499" s="214"/>
      <c r="R499" s="214"/>
    </row>
    <row r="500" spans="1:18" s="212" customFormat="1" ht="12.75">
      <c r="A500" s="220"/>
      <c r="B500" s="221"/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0"/>
      <c r="N500" s="220"/>
      <c r="O500" s="208"/>
      <c r="P500" s="220"/>
      <c r="Q500" s="214"/>
      <c r="R500" s="214"/>
    </row>
    <row r="501" spans="1:18" s="212" customFormat="1" ht="12.75">
      <c r="A501" s="220"/>
      <c r="B501" s="221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O501" s="208"/>
      <c r="P501" s="220"/>
      <c r="Q501" s="214"/>
      <c r="R501" s="214"/>
    </row>
    <row r="502" spans="1:18" s="212" customFormat="1" ht="12.75">
      <c r="A502" s="220"/>
      <c r="B502" s="221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08"/>
      <c r="P502" s="220"/>
      <c r="Q502" s="214"/>
      <c r="R502" s="214"/>
    </row>
    <row r="503" spans="1:18" s="212" customFormat="1" ht="12.75">
      <c r="A503" s="220"/>
      <c r="B503" s="221"/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08"/>
      <c r="P503" s="220"/>
      <c r="Q503" s="214"/>
      <c r="R503" s="214"/>
    </row>
    <row r="504" spans="1:18" s="212" customFormat="1" ht="12.75">
      <c r="A504" s="220"/>
      <c r="B504" s="221"/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0"/>
      <c r="N504" s="220"/>
      <c r="O504" s="208"/>
      <c r="P504" s="220"/>
      <c r="Q504" s="214"/>
      <c r="R504" s="214"/>
    </row>
    <row r="505" spans="1:18" s="212" customFormat="1" ht="12.75">
      <c r="A505" s="220"/>
      <c r="B505" s="221"/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0"/>
      <c r="N505" s="220"/>
      <c r="O505" s="208"/>
      <c r="P505" s="220"/>
      <c r="Q505" s="214"/>
      <c r="R505" s="214"/>
    </row>
    <row r="506" spans="1:18" s="212" customFormat="1" ht="12.75">
      <c r="A506" s="220"/>
      <c r="B506" s="221"/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0"/>
      <c r="N506" s="220"/>
      <c r="O506" s="208"/>
      <c r="P506" s="220"/>
      <c r="Q506" s="214"/>
      <c r="R506" s="214"/>
    </row>
    <row r="507" spans="1:18" s="212" customFormat="1" ht="12.75">
      <c r="A507" s="220"/>
      <c r="B507" s="221"/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08"/>
      <c r="P507" s="220"/>
      <c r="Q507" s="214"/>
      <c r="R507" s="214"/>
    </row>
    <row r="508" spans="1:18" s="212" customFormat="1" ht="12.75">
      <c r="A508" s="220"/>
      <c r="B508" s="221"/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O508" s="208"/>
      <c r="P508" s="220"/>
      <c r="Q508" s="214"/>
      <c r="R508" s="214"/>
    </row>
    <row r="509" spans="1:18" s="212" customFormat="1" ht="12.75">
      <c r="A509" s="220"/>
      <c r="B509" s="221"/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0"/>
      <c r="N509" s="220"/>
      <c r="O509" s="208"/>
      <c r="P509" s="220"/>
      <c r="Q509" s="214"/>
      <c r="R509" s="214"/>
    </row>
    <row r="510" spans="1:18" s="212" customFormat="1" ht="12.75">
      <c r="A510" s="220"/>
      <c r="B510" s="221"/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0"/>
      <c r="N510" s="220"/>
      <c r="O510" s="208"/>
      <c r="P510" s="220"/>
      <c r="Q510" s="214"/>
      <c r="R510" s="214"/>
    </row>
    <row r="511" spans="1:18" s="212" customFormat="1" ht="12.75">
      <c r="A511" s="220"/>
      <c r="B511" s="221"/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0"/>
      <c r="N511" s="220"/>
      <c r="O511" s="208"/>
      <c r="P511" s="220"/>
      <c r="Q511" s="214"/>
      <c r="R511" s="214"/>
    </row>
    <row r="512" spans="1:18" s="212" customFormat="1" ht="12.75">
      <c r="A512" s="220"/>
      <c r="B512" s="221"/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0"/>
      <c r="N512" s="220"/>
      <c r="O512" s="208"/>
      <c r="P512" s="220"/>
      <c r="Q512" s="214"/>
      <c r="R512" s="214"/>
    </row>
    <row r="513" spans="1:18" s="212" customFormat="1" ht="12.75">
      <c r="A513" s="220"/>
      <c r="B513" s="221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/>
      <c r="N513" s="220"/>
      <c r="O513" s="208"/>
      <c r="P513" s="220"/>
      <c r="Q513" s="214"/>
      <c r="R513" s="214"/>
    </row>
    <row r="514" spans="1:18" s="212" customFormat="1" ht="12.75">
      <c r="A514" s="220"/>
      <c r="B514" s="221"/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0"/>
      <c r="O514" s="208"/>
      <c r="P514" s="220"/>
      <c r="Q514" s="214"/>
      <c r="R514" s="214"/>
    </row>
    <row r="515" spans="1:18" s="212" customFormat="1" ht="12.75">
      <c r="A515" s="220"/>
      <c r="B515" s="221"/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0"/>
      <c r="N515" s="220"/>
      <c r="O515" s="208"/>
      <c r="P515" s="220"/>
      <c r="Q515" s="214"/>
      <c r="R515" s="214"/>
    </row>
    <row r="516" spans="1:18" s="212" customFormat="1" ht="12.75">
      <c r="A516" s="220"/>
      <c r="B516" s="221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08"/>
      <c r="P516" s="220"/>
      <c r="Q516" s="214"/>
      <c r="R516" s="214"/>
    </row>
    <row r="517" spans="1:18" s="212" customFormat="1" ht="12.75">
      <c r="A517" s="220"/>
      <c r="B517" s="221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08"/>
      <c r="P517" s="220"/>
      <c r="Q517" s="214"/>
      <c r="R517" s="214"/>
    </row>
    <row r="518" spans="1:18" s="212" customFormat="1" ht="12.75">
      <c r="A518" s="220"/>
      <c r="B518" s="221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O518" s="208"/>
      <c r="P518" s="220"/>
      <c r="Q518" s="214"/>
      <c r="R518" s="214"/>
    </row>
    <row r="519" spans="1:18" s="212" customFormat="1" ht="12.75">
      <c r="A519" s="220"/>
      <c r="B519" s="221"/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0"/>
      <c r="N519" s="220"/>
      <c r="O519" s="208"/>
      <c r="P519" s="220"/>
      <c r="Q519" s="214"/>
      <c r="R519" s="214"/>
    </row>
    <row r="520" spans="1:18" s="212" customFormat="1" ht="12.75">
      <c r="A520" s="220"/>
      <c r="B520" s="221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08"/>
      <c r="P520" s="220"/>
      <c r="Q520" s="214"/>
      <c r="R520" s="214"/>
    </row>
    <row r="521" spans="1:18" s="212" customFormat="1" ht="12.75">
      <c r="A521" s="220"/>
      <c r="B521" s="221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0"/>
      <c r="O521" s="208"/>
      <c r="P521" s="220"/>
      <c r="Q521" s="214"/>
      <c r="R521" s="214"/>
    </row>
    <row r="522" spans="1:18" s="212" customFormat="1" ht="12.75">
      <c r="A522" s="220"/>
      <c r="B522" s="221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08"/>
      <c r="P522" s="220"/>
      <c r="Q522" s="214"/>
      <c r="R522" s="214"/>
    </row>
    <row r="523" spans="1:18" s="212" customFormat="1" ht="12.75">
      <c r="A523" s="220"/>
      <c r="B523" s="221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08"/>
      <c r="P523" s="220"/>
      <c r="Q523" s="214"/>
      <c r="R523" s="214"/>
    </row>
    <row r="524" spans="1:18" s="212" customFormat="1" ht="12.75">
      <c r="A524" s="220"/>
      <c r="B524" s="221"/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08"/>
      <c r="P524" s="220"/>
      <c r="Q524" s="214"/>
      <c r="R524" s="214"/>
    </row>
    <row r="525" spans="1:18" s="212" customFormat="1" ht="12.75">
      <c r="A525" s="220"/>
      <c r="B525" s="221"/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O525" s="208"/>
      <c r="P525" s="220"/>
      <c r="Q525" s="214"/>
      <c r="R525" s="214"/>
    </row>
    <row r="526" spans="1:18" s="212" customFormat="1" ht="12.75">
      <c r="A526" s="220"/>
      <c r="B526" s="221"/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O526" s="208"/>
      <c r="P526" s="220"/>
      <c r="Q526" s="214"/>
      <c r="R526" s="214"/>
    </row>
    <row r="527" spans="1:18" s="212" customFormat="1" ht="12.75">
      <c r="A527" s="220"/>
      <c r="B527" s="221"/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0"/>
      <c r="N527" s="220"/>
      <c r="O527" s="208"/>
      <c r="P527" s="220"/>
      <c r="Q527" s="214"/>
      <c r="R527" s="214"/>
    </row>
    <row r="528" spans="1:18" s="212" customFormat="1" ht="12.75">
      <c r="A528" s="220"/>
      <c r="B528" s="221"/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0"/>
      <c r="N528" s="220"/>
      <c r="O528" s="208"/>
      <c r="P528" s="220"/>
      <c r="Q528" s="214"/>
      <c r="R528" s="214"/>
    </row>
    <row r="529" spans="1:18" s="212" customFormat="1" ht="12.75">
      <c r="A529" s="220"/>
      <c r="B529" s="221"/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0"/>
      <c r="N529" s="220"/>
      <c r="O529" s="208"/>
      <c r="P529" s="220"/>
      <c r="Q529" s="214"/>
      <c r="R529" s="214"/>
    </row>
    <row r="530" spans="1:18" s="212" customFormat="1" ht="12.75">
      <c r="A530" s="220"/>
      <c r="B530" s="221"/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0"/>
      <c r="N530" s="220"/>
      <c r="O530" s="208"/>
      <c r="P530" s="220"/>
      <c r="Q530" s="214"/>
      <c r="R530" s="214"/>
    </row>
    <row r="531" spans="1:18" s="212" customFormat="1" ht="12.75">
      <c r="A531" s="220"/>
      <c r="B531" s="221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O531" s="208"/>
      <c r="P531" s="220"/>
      <c r="Q531" s="214"/>
      <c r="R531" s="214"/>
    </row>
    <row r="532" spans="1:18" s="212" customFormat="1" ht="12.75">
      <c r="A532" s="220"/>
      <c r="B532" s="221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08"/>
      <c r="P532" s="220"/>
      <c r="Q532" s="214"/>
      <c r="R532" s="214"/>
    </row>
    <row r="533" spans="1:18" s="212" customFormat="1" ht="12.75">
      <c r="A533" s="220"/>
      <c r="B533" s="221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08"/>
      <c r="P533" s="220"/>
      <c r="Q533" s="214"/>
      <c r="R533" s="214"/>
    </row>
    <row r="534" spans="1:18" s="212" customFormat="1" ht="12.75">
      <c r="A534" s="220"/>
      <c r="B534" s="221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08"/>
      <c r="P534" s="220"/>
      <c r="Q534" s="214"/>
      <c r="R534" s="214"/>
    </row>
    <row r="535" spans="1:18" s="212" customFormat="1" ht="12.75">
      <c r="A535" s="220"/>
      <c r="B535" s="221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08"/>
      <c r="P535" s="220"/>
      <c r="Q535" s="214"/>
      <c r="R535" s="214"/>
    </row>
    <row r="536" spans="1:18" s="212" customFormat="1" ht="12.75">
      <c r="A536" s="220"/>
      <c r="B536" s="221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O536" s="208"/>
      <c r="P536" s="220"/>
      <c r="Q536" s="214"/>
      <c r="R536" s="214"/>
    </row>
    <row r="537" spans="1:18" s="212" customFormat="1" ht="12.75">
      <c r="A537" s="220"/>
      <c r="B537" s="221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0"/>
      <c r="N537" s="220"/>
      <c r="O537" s="208"/>
      <c r="P537" s="220"/>
      <c r="Q537" s="214"/>
      <c r="R537" s="214"/>
    </row>
    <row r="538" spans="1:18" s="212" customFormat="1" ht="12.75">
      <c r="A538" s="220"/>
      <c r="B538" s="221"/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0"/>
      <c r="N538" s="220"/>
      <c r="O538" s="208"/>
      <c r="P538" s="220"/>
      <c r="Q538" s="214"/>
      <c r="R538" s="214"/>
    </row>
    <row r="539" spans="1:18" s="212" customFormat="1" ht="12.75">
      <c r="A539" s="220"/>
      <c r="B539" s="221"/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0"/>
      <c r="N539" s="220"/>
      <c r="O539" s="208"/>
      <c r="P539" s="220"/>
      <c r="Q539" s="214"/>
      <c r="R539" s="214"/>
    </row>
    <row r="540" spans="1:18" s="212" customFormat="1" ht="12.75">
      <c r="A540" s="220"/>
      <c r="B540" s="221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O540" s="208"/>
      <c r="P540" s="220"/>
      <c r="Q540" s="214"/>
      <c r="R540" s="214"/>
    </row>
    <row r="541" spans="1:18" s="212" customFormat="1" ht="12.75">
      <c r="A541" s="220"/>
      <c r="B541" s="221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O541" s="208"/>
      <c r="P541" s="220"/>
      <c r="Q541" s="214"/>
      <c r="R541" s="214"/>
    </row>
    <row r="542" spans="1:18" s="212" customFormat="1" ht="12.75">
      <c r="A542" s="220"/>
      <c r="B542" s="221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208"/>
      <c r="P542" s="220"/>
      <c r="Q542" s="214"/>
      <c r="R542" s="214"/>
    </row>
    <row r="543" spans="1:18" s="212" customFormat="1" ht="12.75">
      <c r="A543" s="220"/>
      <c r="B543" s="221"/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0"/>
      <c r="N543" s="220"/>
      <c r="O543" s="208"/>
      <c r="P543" s="220"/>
      <c r="Q543" s="214"/>
      <c r="R543" s="214"/>
    </row>
    <row r="544" spans="1:18" s="212" customFormat="1" ht="12.75">
      <c r="A544" s="220"/>
      <c r="B544" s="221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0"/>
      <c r="O544" s="208"/>
      <c r="P544" s="220"/>
      <c r="Q544" s="214"/>
      <c r="R544" s="214"/>
    </row>
    <row r="545" spans="1:18" s="212" customFormat="1" ht="12.75">
      <c r="A545" s="220"/>
      <c r="B545" s="221"/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0"/>
      <c r="N545" s="220"/>
      <c r="O545" s="208"/>
      <c r="P545" s="220"/>
      <c r="Q545" s="214"/>
      <c r="R545" s="214"/>
    </row>
    <row r="546" spans="1:18" s="212" customFormat="1" ht="12.75">
      <c r="A546" s="220"/>
      <c r="B546" s="221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O546" s="208"/>
      <c r="P546" s="220"/>
      <c r="Q546" s="214"/>
      <c r="R546" s="214"/>
    </row>
    <row r="547" spans="1:18" s="212" customFormat="1" ht="12.75">
      <c r="A547" s="220"/>
      <c r="B547" s="221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O547" s="208"/>
      <c r="P547" s="220"/>
      <c r="Q547" s="214"/>
      <c r="R547" s="214"/>
    </row>
    <row r="548" spans="1:18" s="212" customFormat="1" ht="12.75">
      <c r="A548" s="220"/>
      <c r="B548" s="221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O548" s="208"/>
      <c r="P548" s="220"/>
      <c r="Q548" s="214"/>
      <c r="R548" s="214"/>
    </row>
    <row r="549" spans="1:18" s="212" customFormat="1" ht="12.75">
      <c r="A549" s="220"/>
      <c r="B549" s="221"/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0"/>
      <c r="N549" s="220"/>
      <c r="O549" s="208"/>
      <c r="P549" s="220"/>
      <c r="Q549" s="214"/>
      <c r="R549" s="214"/>
    </row>
    <row r="550" spans="1:18" s="212" customFormat="1" ht="12.75">
      <c r="A550" s="220"/>
      <c r="B550" s="221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08"/>
      <c r="P550" s="220"/>
      <c r="Q550" s="214"/>
      <c r="R550" s="214"/>
    </row>
    <row r="551" spans="1:18" s="212" customFormat="1" ht="12.75">
      <c r="A551" s="220"/>
      <c r="B551" s="221"/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0"/>
      <c r="N551" s="220"/>
      <c r="O551" s="208"/>
      <c r="P551" s="220"/>
      <c r="Q551" s="214"/>
      <c r="R551" s="214"/>
    </row>
    <row r="552" spans="1:18" s="212" customFormat="1" ht="12.75">
      <c r="A552" s="220"/>
      <c r="B552" s="221"/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0"/>
      <c r="N552" s="220"/>
      <c r="O552" s="208"/>
      <c r="P552" s="220"/>
      <c r="Q552" s="214"/>
      <c r="R552" s="214"/>
    </row>
    <row r="553" spans="1:18" s="212" customFormat="1" ht="12.75">
      <c r="A553" s="220"/>
      <c r="B553" s="221"/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0"/>
      <c r="N553" s="220"/>
      <c r="O553" s="208"/>
      <c r="P553" s="220"/>
      <c r="Q553" s="214"/>
      <c r="R553" s="214"/>
    </row>
    <row r="554" spans="1:18" s="212" customFormat="1" ht="12.75">
      <c r="A554" s="220"/>
      <c r="B554" s="221"/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0"/>
      <c r="N554" s="220"/>
      <c r="O554" s="208"/>
      <c r="P554" s="220"/>
      <c r="Q554" s="214"/>
      <c r="R554" s="214"/>
    </row>
    <row r="555" spans="1:18" s="212" customFormat="1" ht="12.75">
      <c r="A555" s="220"/>
      <c r="B555" s="221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O555" s="208"/>
      <c r="P555" s="220"/>
      <c r="Q555" s="214"/>
      <c r="R555" s="214"/>
    </row>
    <row r="556" spans="1:18" s="212" customFormat="1" ht="12.75">
      <c r="A556" s="220"/>
      <c r="B556" s="221"/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0"/>
      <c r="N556" s="220"/>
      <c r="O556" s="208"/>
      <c r="P556" s="220"/>
      <c r="Q556" s="214"/>
      <c r="R556" s="214"/>
    </row>
    <row r="557" spans="1:18" s="212" customFormat="1" ht="12.75">
      <c r="A557" s="220"/>
      <c r="B557" s="221"/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0"/>
      <c r="N557" s="220"/>
      <c r="O557" s="208"/>
      <c r="P557" s="220"/>
      <c r="Q557" s="214"/>
      <c r="R557" s="214"/>
    </row>
    <row r="558" spans="1:18" s="212" customFormat="1" ht="12.75">
      <c r="A558" s="220"/>
      <c r="B558" s="221"/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0"/>
      <c r="N558" s="220"/>
      <c r="O558" s="208"/>
      <c r="P558" s="220"/>
      <c r="Q558" s="214"/>
      <c r="R558" s="214"/>
    </row>
    <row r="559" spans="1:18" s="212" customFormat="1" ht="12.75">
      <c r="A559" s="220"/>
      <c r="B559" s="221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08"/>
      <c r="P559" s="220"/>
      <c r="Q559" s="214"/>
      <c r="R559" s="214"/>
    </row>
    <row r="560" spans="1:18" s="212" customFormat="1" ht="12.75">
      <c r="A560" s="220"/>
      <c r="B560" s="221"/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0"/>
      <c r="N560" s="220"/>
      <c r="O560" s="208"/>
      <c r="P560" s="220"/>
      <c r="Q560" s="214"/>
      <c r="R560" s="214"/>
    </row>
    <row r="561" spans="1:18" s="212" customFormat="1" ht="12.75">
      <c r="A561" s="220"/>
      <c r="B561" s="221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0"/>
      <c r="O561" s="208"/>
      <c r="P561" s="220"/>
      <c r="Q561" s="214"/>
      <c r="R561" s="214"/>
    </row>
    <row r="562" spans="1:18" s="212" customFormat="1" ht="12.75">
      <c r="A562" s="220"/>
      <c r="B562" s="221"/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0"/>
      <c r="N562" s="220"/>
      <c r="O562" s="208"/>
      <c r="P562" s="220"/>
      <c r="Q562" s="214"/>
      <c r="R562" s="214"/>
    </row>
    <row r="563" spans="1:18" s="212" customFormat="1" ht="12.75">
      <c r="A563" s="220"/>
      <c r="B563" s="221"/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0"/>
      <c r="N563" s="220"/>
      <c r="O563" s="208"/>
      <c r="P563" s="220"/>
      <c r="Q563" s="214"/>
      <c r="R563" s="214"/>
    </row>
    <row r="564" spans="1:18" s="212" customFormat="1" ht="12.75">
      <c r="A564" s="220"/>
      <c r="B564" s="221"/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0"/>
      <c r="N564" s="220"/>
      <c r="O564" s="208"/>
      <c r="P564" s="220"/>
      <c r="Q564" s="214"/>
      <c r="R564" s="214"/>
    </row>
    <row r="565" spans="1:18" s="212" customFormat="1" ht="12.75">
      <c r="A565" s="220"/>
      <c r="B565" s="221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08"/>
      <c r="P565" s="220"/>
      <c r="Q565" s="214"/>
      <c r="R565" s="214"/>
    </row>
    <row r="566" spans="1:18" s="212" customFormat="1" ht="12.75">
      <c r="A566" s="220"/>
      <c r="B566" s="221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O566" s="208"/>
      <c r="P566" s="220"/>
      <c r="Q566" s="214"/>
      <c r="R566" s="214"/>
    </row>
    <row r="567" spans="1:18" s="212" customFormat="1" ht="12.75">
      <c r="A567" s="220"/>
      <c r="B567" s="221"/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0"/>
      <c r="N567" s="220"/>
      <c r="O567" s="208"/>
      <c r="P567" s="220"/>
      <c r="Q567" s="214"/>
      <c r="R567" s="214"/>
    </row>
    <row r="568" spans="1:18" s="212" customFormat="1" ht="12.75">
      <c r="A568" s="220"/>
      <c r="B568" s="221"/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0"/>
      <c r="N568" s="220"/>
      <c r="O568" s="208"/>
      <c r="P568" s="220"/>
      <c r="Q568" s="214"/>
      <c r="R568" s="214"/>
    </row>
    <row r="569" spans="1:18" s="212" customFormat="1" ht="12.75">
      <c r="A569" s="220"/>
      <c r="B569" s="221"/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0"/>
      <c r="O569" s="208"/>
      <c r="P569" s="220"/>
      <c r="Q569" s="214"/>
      <c r="R569" s="214"/>
    </row>
    <row r="570" spans="1:18" s="212" customFormat="1" ht="12.75">
      <c r="A570" s="220"/>
      <c r="B570" s="221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08"/>
      <c r="P570" s="220"/>
      <c r="Q570" s="214"/>
      <c r="R570" s="214"/>
    </row>
    <row r="571" spans="1:18" s="212" customFormat="1" ht="12.75">
      <c r="A571" s="220"/>
      <c r="B571" s="221"/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08"/>
      <c r="P571" s="220"/>
      <c r="Q571" s="214"/>
      <c r="R571" s="214"/>
    </row>
    <row r="572" spans="1:18" s="212" customFormat="1" ht="12.75">
      <c r="A572" s="220"/>
      <c r="B572" s="221"/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08"/>
      <c r="P572" s="220"/>
      <c r="Q572" s="214"/>
      <c r="R572" s="214"/>
    </row>
    <row r="573" spans="1:18" s="212" customFormat="1" ht="12.75">
      <c r="A573" s="220"/>
      <c r="B573" s="221"/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0"/>
      <c r="O573" s="208"/>
      <c r="P573" s="220"/>
      <c r="Q573" s="214"/>
      <c r="R573" s="214"/>
    </row>
    <row r="574" spans="1:18" s="212" customFormat="1" ht="12.75">
      <c r="A574" s="220"/>
      <c r="B574" s="221"/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O574" s="208"/>
      <c r="P574" s="220"/>
      <c r="Q574" s="214"/>
      <c r="R574" s="214"/>
    </row>
    <row r="575" spans="1:18" s="212" customFormat="1" ht="12.75">
      <c r="A575" s="220"/>
      <c r="B575" s="221"/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20"/>
      <c r="O575" s="208"/>
      <c r="P575" s="220"/>
      <c r="Q575" s="214"/>
      <c r="R575" s="214"/>
    </row>
    <row r="576" spans="1:18" s="212" customFormat="1" ht="12.75">
      <c r="A576" s="220"/>
      <c r="B576" s="221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O576" s="208"/>
      <c r="P576" s="220"/>
      <c r="Q576" s="214"/>
      <c r="R576" s="214"/>
    </row>
    <row r="577" spans="1:18" s="212" customFormat="1" ht="12.75">
      <c r="A577" s="220"/>
      <c r="B577" s="221"/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0"/>
      <c r="N577" s="220"/>
      <c r="O577" s="208"/>
      <c r="P577" s="220"/>
      <c r="Q577" s="214"/>
      <c r="R577" s="214"/>
    </row>
    <row r="578" spans="1:18" s="212" customFormat="1" ht="12.75">
      <c r="A578" s="220"/>
      <c r="B578" s="221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0"/>
      <c r="O578" s="208"/>
      <c r="P578" s="220"/>
      <c r="Q578" s="214"/>
      <c r="R578" s="214"/>
    </row>
    <row r="579" spans="1:18" s="212" customFormat="1" ht="12.75">
      <c r="A579" s="220"/>
      <c r="B579" s="221"/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O579" s="208"/>
      <c r="P579" s="220"/>
      <c r="Q579" s="214"/>
      <c r="R579" s="214"/>
    </row>
    <row r="580" spans="1:18" s="212" customFormat="1" ht="12.75">
      <c r="A580" s="220"/>
      <c r="B580" s="221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08"/>
      <c r="P580" s="220"/>
      <c r="Q580" s="214"/>
      <c r="R580" s="214"/>
    </row>
    <row r="581" spans="1:18" s="212" customFormat="1" ht="12.75">
      <c r="A581" s="220"/>
      <c r="B581" s="221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08"/>
      <c r="P581" s="220"/>
      <c r="Q581" s="214"/>
      <c r="R581" s="214"/>
    </row>
    <row r="582" spans="1:18" s="212" customFormat="1" ht="12.75">
      <c r="A582" s="220"/>
      <c r="B582" s="221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O582" s="208"/>
      <c r="P582" s="220"/>
      <c r="Q582" s="214"/>
      <c r="R582" s="214"/>
    </row>
    <row r="583" spans="1:18" s="212" customFormat="1" ht="12.75">
      <c r="A583" s="220"/>
      <c r="B583" s="221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08"/>
      <c r="P583" s="220"/>
      <c r="Q583" s="214"/>
      <c r="R583" s="214"/>
    </row>
    <row r="584" spans="1:18" s="212" customFormat="1" ht="12.75">
      <c r="A584" s="220"/>
      <c r="B584" s="221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O584" s="208"/>
      <c r="P584" s="220"/>
      <c r="Q584" s="214"/>
      <c r="R584" s="214"/>
    </row>
    <row r="585" spans="1:18" s="212" customFormat="1" ht="12.75">
      <c r="A585" s="220"/>
      <c r="B585" s="221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08"/>
      <c r="P585" s="220"/>
      <c r="Q585" s="214"/>
      <c r="R585" s="214"/>
    </row>
    <row r="586" spans="1:18" s="212" customFormat="1" ht="12.75">
      <c r="A586" s="220"/>
      <c r="B586" s="221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O586" s="208"/>
      <c r="P586" s="220"/>
      <c r="Q586" s="214"/>
      <c r="R586" s="214"/>
    </row>
    <row r="587" spans="1:18" s="212" customFormat="1" ht="12.75">
      <c r="A587" s="220"/>
      <c r="B587" s="221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O587" s="208"/>
      <c r="P587" s="220"/>
      <c r="Q587" s="214"/>
      <c r="R587" s="214"/>
    </row>
    <row r="588" spans="1:18" s="212" customFormat="1" ht="12.75">
      <c r="A588" s="220"/>
      <c r="B588" s="221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208"/>
      <c r="P588" s="220"/>
      <c r="Q588" s="214"/>
      <c r="R588" s="214"/>
    </row>
    <row r="589" spans="1:18" s="212" customFormat="1" ht="12.75">
      <c r="A589" s="220"/>
      <c r="B589" s="221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0"/>
      <c r="O589" s="208"/>
      <c r="P589" s="220"/>
      <c r="Q589" s="214"/>
      <c r="R589" s="214"/>
    </row>
    <row r="590" spans="1:18" s="212" customFormat="1" ht="12.75">
      <c r="A590" s="220"/>
      <c r="B590" s="221"/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08"/>
      <c r="P590" s="220"/>
      <c r="Q590" s="214"/>
      <c r="R590" s="214"/>
    </row>
    <row r="591" spans="1:18" s="212" customFormat="1" ht="12.75">
      <c r="A591" s="220"/>
      <c r="B591" s="221"/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08"/>
      <c r="P591" s="220"/>
      <c r="Q591" s="214"/>
      <c r="R591" s="214"/>
    </row>
    <row r="592" spans="1:18" s="212" customFormat="1" ht="12.75">
      <c r="A592" s="220"/>
      <c r="B592" s="221"/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0"/>
      <c r="N592" s="220"/>
      <c r="O592" s="208"/>
      <c r="P592" s="220"/>
      <c r="Q592" s="214"/>
      <c r="R592" s="214"/>
    </row>
    <row r="593" spans="1:18" s="212" customFormat="1" ht="12.75">
      <c r="A593" s="220"/>
      <c r="B593" s="221"/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0"/>
      <c r="O593" s="208"/>
      <c r="P593" s="220"/>
      <c r="Q593" s="214"/>
      <c r="R593" s="214"/>
    </row>
    <row r="594" spans="1:18" s="212" customFormat="1" ht="12.75">
      <c r="A594" s="220"/>
      <c r="B594" s="221"/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0"/>
      <c r="N594" s="220"/>
      <c r="O594" s="208"/>
      <c r="P594" s="220"/>
      <c r="Q594" s="214"/>
      <c r="R594" s="214"/>
    </row>
    <row r="595" spans="1:18" s="212" customFormat="1" ht="12.75">
      <c r="A595" s="220"/>
      <c r="B595" s="221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0"/>
      <c r="O595" s="208"/>
      <c r="P595" s="220"/>
      <c r="Q595" s="214"/>
      <c r="R595" s="214"/>
    </row>
    <row r="596" spans="1:18" s="212" customFormat="1" ht="12.75">
      <c r="A596" s="220"/>
      <c r="B596" s="221"/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0"/>
      <c r="O596" s="208"/>
      <c r="P596" s="220"/>
      <c r="Q596" s="214"/>
      <c r="R596" s="214"/>
    </row>
    <row r="597" spans="1:18" s="212" customFormat="1" ht="12.75">
      <c r="A597" s="220"/>
      <c r="B597" s="221"/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O597" s="208"/>
      <c r="P597" s="220"/>
      <c r="Q597" s="214"/>
      <c r="R597" s="214"/>
    </row>
    <row r="598" spans="1:18" s="212" customFormat="1" ht="12.75">
      <c r="A598" s="220"/>
      <c r="B598" s="221"/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O598" s="208"/>
      <c r="P598" s="220"/>
      <c r="Q598" s="214"/>
      <c r="R598" s="214"/>
    </row>
    <row r="599" spans="1:18" s="212" customFormat="1" ht="12.75">
      <c r="A599" s="220"/>
      <c r="B599" s="221"/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08"/>
      <c r="P599" s="220"/>
      <c r="Q599" s="214"/>
      <c r="R599" s="214"/>
    </row>
    <row r="600" spans="1:18" s="212" customFormat="1" ht="12.75">
      <c r="A600" s="220"/>
      <c r="B600" s="221"/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08"/>
      <c r="P600" s="220"/>
      <c r="Q600" s="214"/>
      <c r="R600" s="214"/>
    </row>
    <row r="601" spans="1:18" s="212" customFormat="1" ht="12.75">
      <c r="A601" s="220"/>
      <c r="B601" s="221"/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08"/>
      <c r="P601" s="220"/>
      <c r="Q601" s="214"/>
      <c r="R601" s="214"/>
    </row>
  </sheetData>
  <mergeCells count="5">
    <mergeCell ref="S18:S26"/>
    <mergeCell ref="C11:P11"/>
    <mergeCell ref="Q10:Q11"/>
    <mergeCell ref="S10:S12"/>
    <mergeCell ref="S13:S16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M31"/>
  <sheetViews>
    <sheetView showGridLines="0" zoomScale="50" zoomScaleNormal="50" workbookViewId="0" topLeftCell="A1">
      <selection activeCell="C11" sqref="C11"/>
    </sheetView>
  </sheetViews>
  <sheetFormatPr defaultColWidth="9.140625" defaultRowHeight="12.75"/>
  <cols>
    <col min="1" max="2" width="9.140625" style="6" customWidth="1"/>
    <col min="3" max="3" width="25.8515625" style="7" customWidth="1"/>
    <col min="4" max="4" width="12.421875" style="6" bestFit="1" customWidth="1"/>
    <col min="5" max="6" width="8.421875" style="6" customWidth="1"/>
    <col min="7" max="7" width="8.00390625" style="6" customWidth="1"/>
    <col min="8" max="9" width="8.421875" style="6" customWidth="1"/>
    <col min="10" max="10" width="9.8515625" style="6" customWidth="1"/>
    <col min="11" max="11" width="9.57421875" style="6" customWidth="1"/>
    <col min="12" max="12" width="9.421875" style="6" customWidth="1"/>
    <col min="13" max="13" width="9.28125" style="6" customWidth="1"/>
    <col min="14" max="19" width="8.421875" style="6" customWidth="1"/>
    <col min="20" max="20" width="0.9921875" style="6" customWidth="1"/>
    <col min="21" max="65" width="9.140625" style="56" customWidth="1"/>
    <col min="66" max="16384" width="9.140625" style="6" customWidth="1"/>
  </cols>
  <sheetData>
    <row r="1" spans="3:20" s="9" customFormat="1" ht="1.5" customHeight="1" thickBot="1"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s="9" customFormat="1" ht="121.5" customHeight="1" thickBot="1">
      <c r="A2" s="98"/>
      <c r="B2" s="10"/>
      <c r="C2" s="10"/>
      <c r="D2" s="99"/>
      <c r="E2" s="41" t="s">
        <v>114</v>
      </c>
      <c r="F2" s="380" t="s">
        <v>116</v>
      </c>
      <c r="G2" s="380" t="s">
        <v>117</v>
      </c>
      <c r="H2" s="400" t="s">
        <v>115</v>
      </c>
      <c r="I2" s="381" t="s">
        <v>119</v>
      </c>
      <c r="J2" s="382" t="s">
        <v>120</v>
      </c>
      <c r="K2" s="408" t="s">
        <v>121</v>
      </c>
      <c r="L2" s="408" t="s">
        <v>123</v>
      </c>
      <c r="M2" s="408" t="s">
        <v>122</v>
      </c>
      <c r="N2" s="382" t="s">
        <v>124</v>
      </c>
      <c r="O2" s="45" t="s">
        <v>125</v>
      </c>
      <c r="P2" s="45" t="s">
        <v>126</v>
      </c>
      <c r="Q2" s="384" t="s">
        <v>128</v>
      </c>
      <c r="R2" s="386" t="s">
        <v>130</v>
      </c>
      <c r="S2" s="386" t="s">
        <v>131</v>
      </c>
      <c r="T2" s="6"/>
    </row>
    <row r="3" spans="1:20" s="9" customFormat="1" ht="24.75" customHeight="1" thickBot="1">
      <c r="A3" s="98"/>
      <c r="B3" s="10"/>
      <c r="C3" s="10"/>
      <c r="D3" s="35" t="s">
        <v>4</v>
      </c>
      <c r="E3" s="413"/>
      <c r="F3" s="478" t="s">
        <v>132</v>
      </c>
      <c r="G3" s="479"/>
      <c r="H3" s="412"/>
      <c r="I3" s="480" t="s">
        <v>118</v>
      </c>
      <c r="J3" s="481"/>
      <c r="K3" s="406"/>
      <c r="L3" s="409" t="s">
        <v>149</v>
      </c>
      <c r="M3" s="407"/>
      <c r="N3" s="410"/>
      <c r="O3" s="482" t="s">
        <v>127</v>
      </c>
      <c r="P3" s="481"/>
      <c r="Q3" s="411"/>
      <c r="R3" s="483" t="s">
        <v>129</v>
      </c>
      <c r="S3" s="444"/>
      <c r="T3" s="6"/>
    </row>
    <row r="4" spans="1:20" s="9" customFormat="1" ht="24.75" customHeight="1" thickBot="1">
      <c r="A4" s="54" t="s">
        <v>49</v>
      </c>
      <c r="C4" s="29"/>
      <c r="D4" s="403">
        <v>400</v>
      </c>
      <c r="E4" s="38">
        <v>39</v>
      </c>
      <c r="F4" s="38">
        <v>39</v>
      </c>
      <c r="G4" s="38">
        <v>27</v>
      </c>
      <c r="H4" s="38">
        <v>39</v>
      </c>
      <c r="I4" s="38">
        <v>43</v>
      </c>
      <c r="J4" s="38">
        <v>31</v>
      </c>
      <c r="K4" s="43">
        <v>49</v>
      </c>
      <c r="L4" s="43">
        <v>31</v>
      </c>
      <c r="M4" s="43">
        <v>27</v>
      </c>
      <c r="N4" s="38">
        <v>43</v>
      </c>
      <c r="O4" s="38">
        <v>43</v>
      </c>
      <c r="P4" s="38">
        <v>31</v>
      </c>
      <c r="Q4" s="61" t="s">
        <v>143</v>
      </c>
      <c r="R4" s="38" t="s">
        <v>147</v>
      </c>
      <c r="S4" s="38" t="s">
        <v>148</v>
      </c>
      <c r="T4" s="6"/>
    </row>
    <row r="5" spans="1:20" s="9" customFormat="1" ht="37.5" customHeight="1" thickBot="1">
      <c r="A5" s="379" t="s">
        <v>142</v>
      </c>
      <c r="C5" s="8"/>
      <c r="D5" s="404"/>
      <c r="E5" s="405" t="s">
        <v>144</v>
      </c>
      <c r="F5" s="405" t="s">
        <v>144</v>
      </c>
      <c r="G5" s="405" t="s">
        <v>144</v>
      </c>
      <c r="H5" s="405" t="s">
        <v>144</v>
      </c>
      <c r="I5" s="405" t="s">
        <v>144</v>
      </c>
      <c r="J5" s="405" t="s">
        <v>144</v>
      </c>
      <c r="K5" s="405" t="s">
        <v>144</v>
      </c>
      <c r="L5" s="405" t="s">
        <v>144</v>
      </c>
      <c r="M5" s="405" t="s">
        <v>144</v>
      </c>
      <c r="N5" s="405" t="s">
        <v>144</v>
      </c>
      <c r="O5" s="405" t="s">
        <v>144</v>
      </c>
      <c r="P5" s="405" t="s">
        <v>144</v>
      </c>
      <c r="Q5" s="405" t="s">
        <v>145</v>
      </c>
      <c r="R5" s="405" t="s">
        <v>146</v>
      </c>
      <c r="S5" s="405" t="s">
        <v>146</v>
      </c>
      <c r="T5" s="6"/>
    </row>
    <row r="6" spans="1:65" s="36" customFormat="1" ht="17.25" customHeight="1" thickBot="1">
      <c r="A6" s="71" t="s">
        <v>30</v>
      </c>
      <c r="B6" s="71" t="s">
        <v>31</v>
      </c>
      <c r="C6" s="72" t="s">
        <v>3</v>
      </c>
      <c r="D6" s="73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7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20" s="9" customFormat="1" ht="24.75" customHeight="1" thickBot="1">
      <c r="A7" s="59"/>
      <c r="B7" s="59"/>
      <c r="C7" s="10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1:20" s="9" customFormat="1" ht="24.75" customHeight="1" thickBot="1">
      <c r="A8" s="64"/>
      <c r="B8" s="64"/>
      <c r="C8" s="102"/>
      <c r="D8" s="1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00"/>
    </row>
    <row r="9" spans="1:20" s="12" customFormat="1" ht="17.25" customHeight="1">
      <c r="A9" s="89"/>
      <c r="B9" s="89"/>
      <c r="C9" s="80"/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70"/>
    </row>
    <row r="10" ht="7.5" customHeight="1"/>
    <row r="12" ht="13.5" thickBot="1"/>
    <row r="13" spans="1:20" s="9" customFormat="1" ht="122.25" customHeight="1" thickBot="1">
      <c r="A13" s="98"/>
      <c r="B13" s="10"/>
      <c r="C13" s="10"/>
      <c r="D13" s="99"/>
      <c r="E13" s="41" t="s">
        <v>114</v>
      </c>
      <c r="F13" s="380" t="s">
        <v>116</v>
      </c>
      <c r="G13" s="380" t="s">
        <v>117</v>
      </c>
      <c r="H13" s="400" t="s">
        <v>115</v>
      </c>
      <c r="I13" s="381" t="s">
        <v>119</v>
      </c>
      <c r="J13" s="382" t="s">
        <v>120</v>
      </c>
      <c r="K13" s="44" t="s">
        <v>121</v>
      </c>
      <c r="L13" s="44" t="s">
        <v>123</v>
      </c>
      <c r="M13" s="44" t="s">
        <v>122</v>
      </c>
      <c r="N13" s="382" t="s">
        <v>124</v>
      </c>
      <c r="O13" s="45" t="s">
        <v>125</v>
      </c>
      <c r="P13" s="45" t="s">
        <v>126</v>
      </c>
      <c r="Q13" s="384" t="s">
        <v>128</v>
      </c>
      <c r="R13" s="386" t="s">
        <v>130</v>
      </c>
      <c r="S13" s="386" t="s">
        <v>131</v>
      </c>
      <c r="T13" s="6"/>
    </row>
    <row r="14" spans="1:20" s="9" customFormat="1" ht="24.75" customHeight="1" thickBot="1">
      <c r="A14" s="98"/>
      <c r="B14" s="10"/>
      <c r="C14" s="10"/>
      <c r="D14" s="35" t="s">
        <v>4</v>
      </c>
      <c r="E14" s="413"/>
      <c r="F14" s="478" t="s">
        <v>132</v>
      </c>
      <c r="G14" s="479"/>
      <c r="H14" s="412"/>
      <c r="I14" s="480" t="s">
        <v>118</v>
      </c>
      <c r="J14" s="481"/>
      <c r="K14" s="406"/>
      <c r="L14" s="409" t="s">
        <v>149</v>
      </c>
      <c r="M14" s="407"/>
      <c r="N14" s="410"/>
      <c r="O14" s="482" t="s">
        <v>127</v>
      </c>
      <c r="P14" s="481"/>
      <c r="Q14" s="411"/>
      <c r="R14" s="483" t="s">
        <v>129</v>
      </c>
      <c r="S14" s="444"/>
      <c r="T14" s="6"/>
    </row>
    <row r="15" spans="1:20" s="9" customFormat="1" ht="24.75" customHeight="1" thickBot="1">
      <c r="A15" s="54" t="s">
        <v>41</v>
      </c>
      <c r="C15" s="29"/>
      <c r="D15" s="403">
        <v>400</v>
      </c>
      <c r="E15" s="38">
        <v>39</v>
      </c>
      <c r="F15" s="38">
        <v>39</v>
      </c>
      <c r="G15" s="38">
        <v>27</v>
      </c>
      <c r="H15" s="38">
        <v>39</v>
      </c>
      <c r="I15" s="38">
        <v>43</v>
      </c>
      <c r="J15" s="38">
        <v>31</v>
      </c>
      <c r="K15" s="43">
        <v>49</v>
      </c>
      <c r="L15" s="43">
        <v>31</v>
      </c>
      <c r="M15" s="43">
        <v>27</v>
      </c>
      <c r="N15" s="38">
        <v>43</v>
      </c>
      <c r="O15" s="38">
        <v>43</v>
      </c>
      <c r="P15" s="38">
        <v>31</v>
      </c>
      <c r="Q15" s="61" t="s">
        <v>143</v>
      </c>
      <c r="R15" s="38" t="s">
        <v>147</v>
      </c>
      <c r="S15" s="38" t="s">
        <v>148</v>
      </c>
      <c r="T15" s="6"/>
    </row>
    <row r="16" spans="1:20" s="9" customFormat="1" ht="35.25" customHeight="1" thickBot="1">
      <c r="A16" s="379" t="s">
        <v>142</v>
      </c>
      <c r="C16" s="8"/>
      <c r="D16" s="404"/>
      <c r="E16" s="405" t="s">
        <v>144</v>
      </c>
      <c r="F16" s="405" t="s">
        <v>144</v>
      </c>
      <c r="G16" s="405" t="s">
        <v>144</v>
      </c>
      <c r="H16" s="405" t="s">
        <v>144</v>
      </c>
      <c r="I16" s="405" t="s">
        <v>144</v>
      </c>
      <c r="J16" s="405" t="s">
        <v>144</v>
      </c>
      <c r="K16" s="405" t="s">
        <v>144</v>
      </c>
      <c r="L16" s="405" t="s">
        <v>144</v>
      </c>
      <c r="M16" s="405" t="s">
        <v>144</v>
      </c>
      <c r="N16" s="405" t="s">
        <v>144</v>
      </c>
      <c r="O16" s="405" t="s">
        <v>144</v>
      </c>
      <c r="P16" s="405" t="s">
        <v>144</v>
      </c>
      <c r="Q16" s="405" t="s">
        <v>145</v>
      </c>
      <c r="R16" s="405" t="s">
        <v>146</v>
      </c>
      <c r="S16" s="405" t="s">
        <v>146</v>
      </c>
      <c r="T16" s="6"/>
    </row>
    <row r="17" spans="1:65" s="36" customFormat="1" ht="17.25" customHeight="1" thickBot="1">
      <c r="A17" s="71" t="s">
        <v>30</v>
      </c>
      <c r="B17" s="71" t="s">
        <v>31</v>
      </c>
      <c r="C17" s="72" t="s">
        <v>3</v>
      </c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34"/>
      <c r="T17" s="7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20" s="9" customFormat="1" ht="24.75" customHeight="1" thickBot="1">
      <c r="A18" s="59"/>
      <c r="B18" s="59"/>
      <c r="C18" s="101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</row>
    <row r="19" spans="1:20" s="9" customFormat="1" ht="24.75" customHeight="1" thickBot="1">
      <c r="A19" s="64"/>
      <c r="B19" s="64"/>
      <c r="C19" s="102"/>
      <c r="D19" s="1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00"/>
    </row>
    <row r="21" ht="4.5" customHeight="1"/>
    <row r="22" ht="7.5" customHeight="1"/>
    <row r="24" ht="13.5" thickBot="1"/>
    <row r="25" spans="1:20" s="9" customFormat="1" ht="120" customHeight="1" thickBot="1">
      <c r="A25" s="98"/>
      <c r="B25" s="10"/>
      <c r="C25" s="10"/>
      <c r="D25" s="99"/>
      <c r="E25" s="41" t="s">
        <v>114</v>
      </c>
      <c r="F25" s="380" t="s">
        <v>116</v>
      </c>
      <c r="G25" s="380" t="s">
        <v>117</v>
      </c>
      <c r="H25" s="400" t="s">
        <v>115</v>
      </c>
      <c r="I25" s="381" t="s">
        <v>119</v>
      </c>
      <c r="J25" s="382" t="s">
        <v>120</v>
      </c>
      <c r="K25" s="44" t="s">
        <v>121</v>
      </c>
      <c r="L25" s="44" t="s">
        <v>123</v>
      </c>
      <c r="M25" s="44" t="s">
        <v>122</v>
      </c>
      <c r="N25" s="382" t="s">
        <v>124</v>
      </c>
      <c r="O25" s="45" t="s">
        <v>125</v>
      </c>
      <c r="P25" s="45" t="s">
        <v>126</v>
      </c>
      <c r="Q25" s="384" t="s">
        <v>128</v>
      </c>
      <c r="R25" s="386" t="s">
        <v>130</v>
      </c>
      <c r="S25" s="386" t="s">
        <v>131</v>
      </c>
      <c r="T25" s="6"/>
    </row>
    <row r="26" spans="1:20" s="9" customFormat="1" ht="24.75" customHeight="1" thickBot="1">
      <c r="A26" s="98"/>
      <c r="B26" s="10"/>
      <c r="C26" s="10"/>
      <c r="D26" s="35" t="s">
        <v>4</v>
      </c>
      <c r="E26" s="413"/>
      <c r="F26" s="478" t="s">
        <v>132</v>
      </c>
      <c r="G26" s="479"/>
      <c r="H26" s="412"/>
      <c r="I26" s="480" t="s">
        <v>118</v>
      </c>
      <c r="J26" s="481"/>
      <c r="K26" s="406"/>
      <c r="L26" s="409" t="s">
        <v>149</v>
      </c>
      <c r="M26" s="407"/>
      <c r="N26" s="410"/>
      <c r="O26" s="482" t="s">
        <v>127</v>
      </c>
      <c r="P26" s="481"/>
      <c r="Q26" s="411"/>
      <c r="R26" s="483" t="s">
        <v>129</v>
      </c>
      <c r="S26" s="444"/>
      <c r="T26" s="6"/>
    </row>
    <row r="27" spans="1:20" s="9" customFormat="1" ht="24.75" customHeight="1" thickBot="1">
      <c r="A27" s="54" t="s">
        <v>41</v>
      </c>
      <c r="C27" s="29"/>
      <c r="D27" s="403">
        <v>400</v>
      </c>
      <c r="E27" s="38">
        <v>39</v>
      </c>
      <c r="F27" s="38">
        <v>39</v>
      </c>
      <c r="G27" s="38">
        <v>27</v>
      </c>
      <c r="H27" s="38">
        <v>39</v>
      </c>
      <c r="I27" s="38">
        <v>43</v>
      </c>
      <c r="J27" s="38">
        <v>31</v>
      </c>
      <c r="K27" s="43">
        <v>49</v>
      </c>
      <c r="L27" s="43">
        <v>31</v>
      </c>
      <c r="M27" s="43">
        <v>27</v>
      </c>
      <c r="N27" s="38">
        <v>43</v>
      </c>
      <c r="O27" s="38">
        <v>43</v>
      </c>
      <c r="P27" s="38">
        <v>31</v>
      </c>
      <c r="Q27" s="61" t="s">
        <v>143</v>
      </c>
      <c r="R27" s="38" t="s">
        <v>147</v>
      </c>
      <c r="S27" s="38" t="s">
        <v>148</v>
      </c>
      <c r="T27" s="6"/>
    </row>
    <row r="28" spans="1:20" s="9" customFormat="1" ht="34.5" customHeight="1" thickBot="1">
      <c r="A28" s="379" t="s">
        <v>142</v>
      </c>
      <c r="C28" s="8"/>
      <c r="D28" s="404"/>
      <c r="E28" s="405" t="s">
        <v>144</v>
      </c>
      <c r="F28" s="405" t="s">
        <v>144</v>
      </c>
      <c r="G28" s="405" t="s">
        <v>144</v>
      </c>
      <c r="H28" s="405" t="s">
        <v>144</v>
      </c>
      <c r="I28" s="405" t="s">
        <v>144</v>
      </c>
      <c r="J28" s="405" t="s">
        <v>144</v>
      </c>
      <c r="K28" s="405" t="s">
        <v>144</v>
      </c>
      <c r="L28" s="405" t="s">
        <v>144</v>
      </c>
      <c r="M28" s="405" t="s">
        <v>144</v>
      </c>
      <c r="N28" s="405" t="s">
        <v>144</v>
      </c>
      <c r="O28" s="405" t="s">
        <v>144</v>
      </c>
      <c r="P28" s="405" t="s">
        <v>144</v>
      </c>
      <c r="Q28" s="405" t="s">
        <v>145</v>
      </c>
      <c r="R28" s="405" t="s">
        <v>146</v>
      </c>
      <c r="S28" s="405" t="s">
        <v>146</v>
      </c>
      <c r="T28" s="6"/>
    </row>
    <row r="29" spans="1:65" s="36" customFormat="1" ht="17.25" customHeight="1" thickBot="1">
      <c r="A29" s="71" t="s">
        <v>30</v>
      </c>
      <c r="B29" s="71" t="s">
        <v>31</v>
      </c>
      <c r="C29" s="72" t="s">
        <v>3</v>
      </c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4"/>
      <c r="T29" s="75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20" s="9" customFormat="1" ht="24.75" customHeight="1" thickBot="1">
      <c r="A30" s="59"/>
      <c r="B30" s="59"/>
      <c r="C30" s="10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1:20" s="9" customFormat="1" ht="24.75" customHeight="1" thickBot="1">
      <c r="A31" s="64"/>
      <c r="B31" s="64"/>
      <c r="C31" s="102"/>
      <c r="D31" s="1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100"/>
    </row>
  </sheetData>
  <mergeCells count="12">
    <mergeCell ref="F26:G26"/>
    <mergeCell ref="I26:J26"/>
    <mergeCell ref="O26:P26"/>
    <mergeCell ref="R26:S26"/>
    <mergeCell ref="F3:G3"/>
    <mergeCell ref="I3:J3"/>
    <mergeCell ref="O3:P3"/>
    <mergeCell ref="R3:S3"/>
    <mergeCell ref="F14:G14"/>
    <mergeCell ref="I14:J14"/>
    <mergeCell ref="O14:P14"/>
    <mergeCell ref="R14:S14"/>
  </mergeCells>
  <dataValidations count="15">
    <dataValidation type="custom" allowBlank="1" showInputMessage="1" showErrorMessage="1" prompt="Enter Y or Leave Blank" error="Invalid Enter Y or Leave Blank" sqref="F6 F17 F29">
      <formula1>OR(F6="y",F6="Y")</formula1>
    </dataValidation>
    <dataValidation type="custom" allowBlank="1" showInputMessage="1" showErrorMessage="1" promptTitle="Enter 1 thru 4" error="Entry must be from 1 thru 4" sqref="E6:E9 E17:E19 E29:E31">
      <formula1>AND(E6&gt;0,E6&lt;5)</formula1>
    </dataValidation>
    <dataValidation type="custom" allowBlank="1" showInputMessage="1" showErrorMessage="1" prompt="Enter 1 thru 4" error="Value must be 1 thru 4" sqref="H6 H17 H29">
      <formula1>AND(H6&gt;0,H6&lt;5)</formula1>
    </dataValidation>
    <dataValidation type="custom" allowBlank="1" showInputMessage="1" showErrorMessage="1" prompt="Input value 1 thru 4" error="Value must be 1 thru 4" sqref="G17 G29 G6">
      <formula1>AND(G17&gt;0,G17&lt;5)</formula1>
    </dataValidation>
    <dataValidation type="custom" allowBlank="1" showInputMessage="1" showErrorMessage="1" prompt="Input 1 thru 4" error="Input 1 thru 4" sqref="I6 I17 I29">
      <formula1>AND(I6&gt;0,SUM(I6:M6)&lt;5)</formula1>
    </dataValidation>
    <dataValidation type="custom" allowBlank="1" showInputMessage="1" showErrorMessage="1" sqref="J6 J17 J29">
      <formula1>AND(J6&gt;0,SUM(I6:M6)&lt;5)</formula1>
    </dataValidation>
    <dataValidation type="custom" allowBlank="1" showInputMessage="1" showErrorMessage="1" prompt="Input 1 thru 4" error="Value must be 1 thru 4" sqref="K6 K17 K29">
      <formula1>AND(K6&gt;0,SUM(I6:M6)&lt;5)</formula1>
    </dataValidation>
    <dataValidation type="custom" allowBlank="1" showInputMessage="1" showErrorMessage="1" prompt="Input 1 thru 4" error="Value must be 1 thru 4" sqref="L6 L17 L29">
      <formula1>AND(L6&gt;0,SUM(I6:M6)&lt;5)</formula1>
    </dataValidation>
    <dataValidation type="custom" allowBlank="1" showInputMessage="1" showErrorMessage="1" prompt="Input 1 thru 4" error="Value must be 1 thru 4" sqref="M6 M17 M29">
      <formula1>AND(M6&gt;0,SUM(I6:M6)&lt;5)</formula1>
    </dataValidation>
    <dataValidation type="custom" allowBlank="1" showInputMessage="1" showErrorMessage="1" prompt="Input 1 thru 3" error="Value must be 1 thru 3" sqref="N6 N17 N29">
      <formula1>N6&lt;4</formula1>
    </dataValidation>
    <dataValidation type="custom" allowBlank="1" showInputMessage="1" showErrorMessage="1" prompt="Input Y or leave blank" error="Value must be Y or left blank" sqref="O6 O17 O29">
      <formula1>OR(O6="y",O6="Y")</formula1>
    </dataValidation>
    <dataValidation type="custom" allowBlank="1" showInputMessage="1" showErrorMessage="1" prompt="Input Y or leave blank" error="Value must be Y or leave blank" sqref="P6 P17 P29">
      <formula1>OR(P6="y",P6="Y")</formula1>
    </dataValidation>
    <dataValidation type="custom" allowBlank="1" showInputMessage="1" showErrorMessage="1" prompt="Enter 1 thru 16" error="Value must be 1 thru 16" sqref="Q6 Q17 Q29">
      <formula1>AND(Q6&gt;0,Q6&lt;17)</formula1>
    </dataValidation>
    <dataValidation type="custom" allowBlank="1" showInputMessage="1" showErrorMessage="1" prompt="Enter 1 thru 8" error="Value must 1 thru 8" sqref="R6 R17 R29">
      <formula1>AND(R6&gt;0,R6&lt;9)</formula1>
    </dataValidation>
    <dataValidation type="custom" allowBlank="1" showInputMessage="1" showErrorMessage="1" prompt="Enter 1 thru 8" error="Value must 1 thru 8" sqref="S6 S17 S29">
      <formula1>AND(S6&gt;0,Q6&lt;9)</formula1>
    </dataValidation>
  </dataValidations>
  <printOptions/>
  <pageMargins left="0.25" right="0.15" top="0.33" bottom="0.25" header="0.38" footer="0.46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D10" sqref="D10"/>
    </sheetView>
  </sheetViews>
  <sheetFormatPr defaultColWidth="9.140625" defaultRowHeight="12.75"/>
  <cols>
    <col min="1" max="1" width="9.140625" style="164" customWidth="1"/>
    <col min="2" max="2" width="13.140625" style="164" customWidth="1"/>
    <col min="3" max="3" width="15.140625" style="164" customWidth="1"/>
    <col min="4" max="4" width="53.00390625" style="422" customWidth="1"/>
  </cols>
  <sheetData>
    <row r="3" spans="1:4" ht="12.75">
      <c r="A3" s="164" t="s">
        <v>168</v>
      </c>
      <c r="B3" s="164" t="s">
        <v>167</v>
      </c>
      <c r="C3" s="164" t="s">
        <v>169</v>
      </c>
      <c r="D3" s="422" t="s">
        <v>170</v>
      </c>
    </row>
    <row r="4" spans="1:4" ht="12.75">
      <c r="A4" s="164">
        <v>1.1</v>
      </c>
      <c r="B4" s="420">
        <v>37865</v>
      </c>
      <c r="C4" s="164" t="s">
        <v>171</v>
      </c>
      <c r="D4" s="422" t="s">
        <v>172</v>
      </c>
    </row>
    <row r="5" spans="1:3" ht="12.75">
      <c r="A5" s="164">
        <v>1.2</v>
      </c>
      <c r="C5" s="164" t="s">
        <v>175</v>
      </c>
    </row>
    <row r="6" spans="1:3" ht="12.75">
      <c r="A6" s="164">
        <v>1.3</v>
      </c>
      <c r="C6" s="164" t="s">
        <v>175</v>
      </c>
    </row>
    <row r="7" spans="1:4" ht="12.75">
      <c r="A7" s="164">
        <v>1.4</v>
      </c>
      <c r="B7" s="421">
        <v>37936</v>
      </c>
      <c r="C7" s="164" t="s">
        <v>175</v>
      </c>
      <c r="D7" s="422" t="s">
        <v>177</v>
      </c>
    </row>
    <row r="8" spans="1:4" ht="12.75">
      <c r="A8" s="164">
        <v>1.5</v>
      </c>
      <c r="B8" s="421">
        <v>37936</v>
      </c>
      <c r="C8" s="164" t="s">
        <v>175</v>
      </c>
      <c r="D8" s="422" t="s">
        <v>176</v>
      </c>
    </row>
    <row r="9" spans="1:4" ht="25.5">
      <c r="A9" s="164">
        <v>1.6</v>
      </c>
      <c r="B9" s="421">
        <v>37940</v>
      </c>
      <c r="C9" s="164" t="s">
        <v>173</v>
      </c>
      <c r="D9" s="422" t="s">
        <v>174</v>
      </c>
    </row>
    <row r="10" spans="1:4" ht="25.5">
      <c r="A10" s="164">
        <v>1.7</v>
      </c>
      <c r="B10" s="421">
        <v>37940</v>
      </c>
      <c r="C10" s="164" t="s">
        <v>173</v>
      </c>
      <c r="D10" s="422" t="s">
        <v>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FIRSTLEGO LOS ALTOS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Scoresheet</dc:title>
  <dc:subject/>
  <dc:creator>Dan Fairfax</dc:creator>
  <cp:keywords/>
  <dc:description/>
  <cp:lastModifiedBy>Michael Schuh</cp:lastModifiedBy>
  <cp:lastPrinted>2003-11-16T19:30:44Z</cp:lastPrinted>
  <dcterms:created xsi:type="dcterms:W3CDTF">2000-07-05T13:58:20Z</dcterms:created>
  <dcterms:modified xsi:type="dcterms:W3CDTF">2003-11-23T06:26:49Z</dcterms:modified>
  <cp:category/>
  <cp:version/>
  <cp:contentType/>
  <cp:contentStatus/>
</cp:coreProperties>
</file>